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8275277dbfc0b3/Desktop/chi/115市運會/"/>
    </mc:Choice>
  </mc:AlternateContent>
  <xr:revisionPtr revIDLastSave="25" documentId="13_ncr:1_{5DF71171-F21A-4928-B056-10C1AC68B53C}" xr6:coauthVersionLast="47" xr6:coauthVersionMax="47" xr10:uidLastSave="{8DCE39A4-96C3-41D4-97B6-210BB29C27B9}"/>
  <bookViews>
    <workbookView xWindow="-108" yWindow="-108" windowWidth="23256" windowHeight="12576" tabRatio="536" xr2:uid="{00000000-000D-0000-FFFF-FFFF00000000}"/>
  </bookViews>
  <sheets>
    <sheet name="說明與注意事項" sheetId="3" r:id="rId1"/>
    <sheet name="報名資料" sheetId="1" r:id="rId2"/>
    <sheet name="設定" sheetId="2" state="hidden" r:id="rId3"/>
    <sheet name="收據" sheetId="4" state="hidden" r:id="rId4"/>
  </sheets>
  <definedNames>
    <definedName name="_xlnm._FilterDatabase" localSheetId="1" hidden="1">報名資料!$A$1:$M$1</definedName>
    <definedName name="_xlnm.Print_Area" localSheetId="3">收據!$A$1:$E$36</definedName>
    <definedName name="花式煞停組別">設定!$T$20:$T$64</definedName>
    <definedName name="花樁年紀別">設定!$H$20:$H$71</definedName>
    <definedName name="是否參加">設定!$Y$19:$Y$20</definedName>
    <definedName name="教練清單">設定!$AD$18:$AD$877</definedName>
    <definedName name="速樁組別">設定!$B$20:$B$153</definedName>
    <definedName name="單人花樁組別">設定!$J$20:$J$71</definedName>
    <definedName name="報名單位列表">報名資料!$Y$6:$Y$303</definedName>
    <definedName name="縣市清單">設定!$AF$17:$AF$44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J4" i="1"/>
  <c r="T5" i="1"/>
  <c r="M4" i="1"/>
  <c r="B2" i="3" l="1"/>
  <c r="T19" i="1"/>
  <c r="T20" i="1"/>
  <c r="T21" i="1"/>
  <c r="U21" i="1" s="1"/>
  <c r="T22" i="1"/>
  <c r="T23" i="1"/>
  <c r="T24" i="1"/>
  <c r="T25" i="1"/>
  <c r="U25" i="1" s="1"/>
  <c r="T26" i="1"/>
  <c r="T27" i="1"/>
  <c r="T28" i="1"/>
  <c r="T29" i="1"/>
  <c r="U29" i="1" s="1"/>
  <c r="T30" i="1"/>
  <c r="T31" i="1"/>
  <c r="T32" i="1"/>
  <c r="T33" i="1"/>
  <c r="U33" i="1" s="1"/>
  <c r="T34" i="1"/>
  <c r="T35" i="1"/>
  <c r="T36" i="1"/>
  <c r="T37" i="1"/>
  <c r="U37" i="1" s="1"/>
  <c r="T38" i="1"/>
  <c r="T39" i="1"/>
  <c r="T40" i="1"/>
  <c r="T41" i="1"/>
  <c r="U41" i="1" s="1"/>
  <c r="T42" i="1"/>
  <c r="T43" i="1"/>
  <c r="T44" i="1"/>
  <c r="T45" i="1"/>
  <c r="U45" i="1" s="1"/>
  <c r="T46" i="1"/>
  <c r="T47" i="1"/>
  <c r="T48" i="1"/>
  <c r="T49" i="1"/>
  <c r="U49" i="1" s="1"/>
  <c r="T50" i="1"/>
  <c r="T51" i="1"/>
  <c r="T52" i="1"/>
  <c r="T53" i="1"/>
  <c r="U53" i="1" s="1"/>
  <c r="T54" i="1"/>
  <c r="T55" i="1"/>
  <c r="T56" i="1"/>
  <c r="T57" i="1"/>
  <c r="U57" i="1" s="1"/>
  <c r="T58" i="1"/>
  <c r="T59" i="1"/>
  <c r="T60" i="1"/>
  <c r="T61" i="1"/>
  <c r="U61" i="1" s="1"/>
  <c r="T62" i="1"/>
  <c r="T63" i="1"/>
  <c r="T64" i="1"/>
  <c r="T65" i="1"/>
  <c r="U65" i="1" s="1"/>
  <c r="T66" i="1"/>
  <c r="T67" i="1"/>
  <c r="T68" i="1"/>
  <c r="T69" i="1"/>
  <c r="U69" i="1" s="1"/>
  <c r="T70" i="1"/>
  <c r="T71" i="1"/>
  <c r="T72" i="1"/>
  <c r="T73" i="1"/>
  <c r="U73" i="1" s="1"/>
  <c r="T74" i="1"/>
  <c r="T75" i="1"/>
  <c r="T76" i="1"/>
  <c r="T77" i="1"/>
  <c r="U77" i="1" s="1"/>
  <c r="T78" i="1"/>
  <c r="T79" i="1"/>
  <c r="T80" i="1"/>
  <c r="T81" i="1"/>
  <c r="U81" i="1" s="1"/>
  <c r="T82" i="1"/>
  <c r="T83" i="1"/>
  <c r="T84" i="1"/>
  <c r="T85" i="1"/>
  <c r="U85" i="1" s="1"/>
  <c r="T86" i="1"/>
  <c r="T87" i="1"/>
  <c r="T88" i="1"/>
  <c r="T89" i="1"/>
  <c r="U89" i="1" s="1"/>
  <c r="T90" i="1"/>
  <c r="T91" i="1"/>
  <c r="T92" i="1"/>
  <c r="T93" i="1"/>
  <c r="U93" i="1" s="1"/>
  <c r="T94" i="1"/>
  <c r="T95" i="1"/>
  <c r="T96" i="1"/>
  <c r="T97" i="1"/>
  <c r="U97" i="1" s="1"/>
  <c r="T98" i="1"/>
  <c r="T99" i="1"/>
  <c r="T100" i="1"/>
  <c r="T101" i="1"/>
  <c r="U101" i="1" s="1"/>
  <c r="T102" i="1"/>
  <c r="T103" i="1"/>
  <c r="T104" i="1"/>
  <c r="T105" i="1"/>
  <c r="U105" i="1" s="1"/>
  <c r="T106" i="1"/>
  <c r="T107" i="1"/>
  <c r="T108" i="1"/>
  <c r="T109" i="1"/>
  <c r="U109" i="1" s="1"/>
  <c r="T110" i="1"/>
  <c r="T111" i="1"/>
  <c r="T112" i="1"/>
  <c r="T113" i="1"/>
  <c r="U113" i="1" s="1"/>
  <c r="T114" i="1"/>
  <c r="T115" i="1"/>
  <c r="T116" i="1"/>
  <c r="T117" i="1"/>
  <c r="U117" i="1" s="1"/>
  <c r="T118" i="1"/>
  <c r="T119" i="1"/>
  <c r="T120" i="1"/>
  <c r="T121" i="1"/>
  <c r="U121" i="1" s="1"/>
  <c r="T122" i="1"/>
  <c r="T123" i="1"/>
  <c r="T124" i="1"/>
  <c r="T125" i="1"/>
  <c r="U125" i="1" s="1"/>
  <c r="T126" i="1"/>
  <c r="T127" i="1"/>
  <c r="T128" i="1"/>
  <c r="T129" i="1"/>
  <c r="U129" i="1" s="1"/>
  <c r="T130" i="1"/>
  <c r="T131" i="1"/>
  <c r="T132" i="1"/>
  <c r="T133" i="1"/>
  <c r="U133" i="1" s="1"/>
  <c r="T134" i="1"/>
  <c r="T135" i="1"/>
  <c r="T136" i="1"/>
  <c r="T137" i="1"/>
  <c r="U137" i="1" s="1"/>
  <c r="T138" i="1"/>
  <c r="T139" i="1"/>
  <c r="T140" i="1"/>
  <c r="T141" i="1"/>
  <c r="U141" i="1" s="1"/>
  <c r="T142" i="1"/>
  <c r="T143" i="1"/>
  <c r="T144" i="1"/>
  <c r="T145" i="1"/>
  <c r="U145" i="1" s="1"/>
  <c r="T146" i="1"/>
  <c r="T147" i="1"/>
  <c r="T148" i="1"/>
  <c r="T149" i="1"/>
  <c r="U149" i="1" s="1"/>
  <c r="T150" i="1"/>
  <c r="T151" i="1"/>
  <c r="T152" i="1"/>
  <c r="T153" i="1"/>
  <c r="U153" i="1" s="1"/>
  <c r="T154" i="1"/>
  <c r="T155" i="1"/>
  <c r="T156" i="1"/>
  <c r="T157" i="1"/>
  <c r="U157" i="1" s="1"/>
  <c r="T158" i="1"/>
  <c r="T159" i="1"/>
  <c r="T160" i="1"/>
  <c r="T161" i="1"/>
  <c r="U161" i="1" s="1"/>
  <c r="T162" i="1"/>
  <c r="T163" i="1"/>
  <c r="T164" i="1"/>
  <c r="T165" i="1"/>
  <c r="U165" i="1" s="1"/>
  <c r="T166" i="1"/>
  <c r="T167" i="1"/>
  <c r="T168" i="1"/>
  <c r="T169" i="1"/>
  <c r="U169" i="1" s="1"/>
  <c r="T170" i="1"/>
  <c r="T171" i="1"/>
  <c r="T172" i="1"/>
  <c r="T173" i="1"/>
  <c r="U173" i="1" s="1"/>
  <c r="T174" i="1"/>
  <c r="T175" i="1"/>
  <c r="T176" i="1"/>
  <c r="T177" i="1"/>
  <c r="U177" i="1" s="1"/>
  <c r="T178" i="1"/>
  <c r="T179" i="1"/>
  <c r="T180" i="1"/>
  <c r="T181" i="1"/>
  <c r="U181" i="1" s="1"/>
  <c r="T182" i="1"/>
  <c r="T183" i="1"/>
  <c r="T184" i="1"/>
  <c r="T185" i="1"/>
  <c r="U185" i="1" s="1"/>
  <c r="T186" i="1"/>
  <c r="T187" i="1"/>
  <c r="T188" i="1"/>
  <c r="T189" i="1"/>
  <c r="U189" i="1" s="1"/>
  <c r="T190" i="1"/>
  <c r="T191" i="1"/>
  <c r="T192" i="1"/>
  <c r="T193" i="1"/>
  <c r="U193" i="1" s="1"/>
  <c r="T194" i="1"/>
  <c r="T195" i="1"/>
  <c r="T196" i="1"/>
  <c r="T197" i="1"/>
  <c r="U197" i="1" s="1"/>
  <c r="T198" i="1"/>
  <c r="T199" i="1"/>
  <c r="T200" i="1"/>
  <c r="T201" i="1"/>
  <c r="U201" i="1" s="1"/>
  <c r="T202" i="1"/>
  <c r="T203" i="1"/>
  <c r="T204" i="1"/>
  <c r="T205" i="1"/>
  <c r="U205" i="1" s="1"/>
  <c r="T206" i="1"/>
  <c r="T207" i="1"/>
  <c r="T208" i="1"/>
  <c r="T209" i="1"/>
  <c r="U209" i="1" s="1"/>
  <c r="T210" i="1"/>
  <c r="T211" i="1"/>
  <c r="T212" i="1"/>
  <c r="T213" i="1"/>
  <c r="U213" i="1" s="1"/>
  <c r="T214" i="1"/>
  <c r="T215" i="1"/>
  <c r="T216" i="1"/>
  <c r="T217" i="1"/>
  <c r="U217" i="1" s="1"/>
  <c r="T218" i="1"/>
  <c r="T219" i="1"/>
  <c r="T220" i="1"/>
  <c r="T221" i="1"/>
  <c r="U221" i="1" s="1"/>
  <c r="T222" i="1"/>
  <c r="T223" i="1"/>
  <c r="T224" i="1"/>
  <c r="T225" i="1"/>
  <c r="U225" i="1" s="1"/>
  <c r="T226" i="1"/>
  <c r="T227" i="1"/>
  <c r="T228" i="1"/>
  <c r="T229" i="1"/>
  <c r="U229" i="1" s="1"/>
  <c r="T230" i="1"/>
  <c r="T231" i="1"/>
  <c r="T232" i="1"/>
  <c r="T233" i="1"/>
  <c r="U233" i="1" s="1"/>
  <c r="T234" i="1"/>
  <c r="T235" i="1"/>
  <c r="T236" i="1"/>
  <c r="T237" i="1"/>
  <c r="U237" i="1" s="1"/>
  <c r="T238" i="1"/>
  <c r="T239" i="1"/>
  <c r="T240" i="1"/>
  <c r="T241" i="1"/>
  <c r="U241" i="1" s="1"/>
  <c r="T242" i="1"/>
  <c r="T243" i="1"/>
  <c r="T244" i="1"/>
  <c r="T245" i="1"/>
  <c r="U245" i="1" s="1"/>
  <c r="T246" i="1"/>
  <c r="T247" i="1"/>
  <c r="T248" i="1"/>
  <c r="T249" i="1"/>
  <c r="U249" i="1" s="1"/>
  <c r="T250" i="1"/>
  <c r="T251" i="1"/>
  <c r="T252" i="1"/>
  <c r="T253" i="1"/>
  <c r="U253" i="1" s="1"/>
  <c r="T254" i="1"/>
  <c r="T255" i="1"/>
  <c r="T256" i="1"/>
  <c r="T257" i="1"/>
  <c r="U257" i="1" s="1"/>
  <c r="T258" i="1"/>
  <c r="T259" i="1"/>
  <c r="T260" i="1"/>
  <c r="T261" i="1"/>
  <c r="U261" i="1" s="1"/>
  <c r="T262" i="1"/>
  <c r="T263" i="1"/>
  <c r="T264" i="1"/>
  <c r="T265" i="1"/>
  <c r="U265" i="1" s="1"/>
  <c r="T266" i="1"/>
  <c r="T267" i="1"/>
  <c r="T268" i="1"/>
  <c r="T269" i="1"/>
  <c r="U269" i="1" s="1"/>
  <c r="T270" i="1"/>
  <c r="T271" i="1"/>
  <c r="T272" i="1"/>
  <c r="T273" i="1"/>
  <c r="U273" i="1" s="1"/>
  <c r="T274" i="1"/>
  <c r="T275" i="1"/>
  <c r="T276" i="1"/>
  <c r="T277" i="1"/>
  <c r="U277" i="1" s="1"/>
  <c r="T278" i="1"/>
  <c r="T279" i="1"/>
  <c r="T280" i="1"/>
  <c r="T281" i="1"/>
  <c r="U281" i="1" s="1"/>
  <c r="T282" i="1"/>
  <c r="T283" i="1"/>
  <c r="T284" i="1"/>
  <c r="T285" i="1"/>
  <c r="U285" i="1" s="1"/>
  <c r="T286" i="1"/>
  <c r="T287" i="1"/>
  <c r="T288" i="1"/>
  <c r="T289" i="1"/>
  <c r="U289" i="1" s="1"/>
  <c r="T290" i="1"/>
  <c r="T291" i="1"/>
  <c r="T292" i="1"/>
  <c r="T293" i="1"/>
  <c r="U293" i="1" s="1"/>
  <c r="T294" i="1"/>
  <c r="T295" i="1"/>
  <c r="T296" i="1"/>
  <c r="T297" i="1"/>
  <c r="U297" i="1" s="1"/>
  <c r="T298" i="1"/>
  <c r="T299" i="1"/>
  <c r="T300" i="1"/>
  <c r="T301" i="1"/>
  <c r="U301" i="1" s="1"/>
  <c r="T302" i="1"/>
  <c r="T303" i="1"/>
  <c r="T8" i="1"/>
  <c r="T9" i="1"/>
  <c r="T10" i="1"/>
  <c r="T11" i="1"/>
  <c r="T12" i="1"/>
  <c r="T13" i="1"/>
  <c r="T14" i="1"/>
  <c r="T15" i="1"/>
  <c r="T16" i="1"/>
  <c r="T17" i="1"/>
  <c r="T18" i="1"/>
  <c r="T7" i="1"/>
  <c r="T6" i="1"/>
  <c r="U6" i="1" s="1"/>
  <c r="L4" i="1"/>
  <c r="U7" i="1"/>
  <c r="U8" i="1"/>
  <c r="U9" i="1"/>
  <c r="U10" i="1"/>
  <c r="U11" i="1"/>
  <c r="U12" i="1"/>
  <c r="U13" i="1"/>
  <c r="U14" i="1"/>
  <c r="U15" i="1"/>
  <c r="U16" i="1"/>
  <c r="U17" i="1"/>
  <c r="U19" i="1"/>
  <c r="U20" i="1"/>
  <c r="U22" i="1"/>
  <c r="U23" i="1"/>
  <c r="U18" i="1"/>
  <c r="R3" i="1"/>
  <c r="R4" i="1"/>
  <c r="O4" i="1"/>
  <c r="N4" i="1"/>
  <c r="W17" i="1"/>
  <c r="W21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C36" i="4"/>
  <c r="C35" i="4"/>
  <c r="C34" i="4"/>
  <c r="C32" i="4"/>
  <c r="C31" i="4"/>
  <c r="C3" i="4"/>
  <c r="C24" i="4" s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6" i="1"/>
  <c r="A1" i="4"/>
  <c r="A22" i="4" s="1"/>
  <c r="C4" i="4" s="1"/>
  <c r="C25" i="4" s="1"/>
  <c r="W15" i="1"/>
  <c r="W19" i="1"/>
  <c r="W23" i="1"/>
  <c r="U24" i="1"/>
  <c r="U26" i="1"/>
  <c r="U27" i="1"/>
  <c r="U28" i="1"/>
  <c r="U30" i="1"/>
  <c r="U31" i="1"/>
  <c r="U32" i="1"/>
  <c r="U34" i="1"/>
  <c r="U35" i="1"/>
  <c r="U36" i="1"/>
  <c r="U38" i="1"/>
  <c r="U39" i="1"/>
  <c r="U40" i="1"/>
  <c r="U42" i="1"/>
  <c r="U43" i="1"/>
  <c r="U44" i="1"/>
  <c r="U46" i="1"/>
  <c r="U47" i="1"/>
  <c r="U48" i="1"/>
  <c r="U50" i="1"/>
  <c r="U51" i="1"/>
  <c r="U52" i="1"/>
  <c r="U54" i="1"/>
  <c r="U55" i="1"/>
  <c r="U56" i="1"/>
  <c r="U58" i="1"/>
  <c r="U59" i="1"/>
  <c r="U60" i="1"/>
  <c r="U62" i="1"/>
  <c r="U63" i="1"/>
  <c r="U64" i="1"/>
  <c r="U66" i="1"/>
  <c r="U67" i="1"/>
  <c r="U68" i="1"/>
  <c r="U70" i="1"/>
  <c r="U71" i="1"/>
  <c r="U72" i="1"/>
  <c r="U74" i="1"/>
  <c r="U75" i="1"/>
  <c r="U76" i="1"/>
  <c r="U78" i="1"/>
  <c r="U79" i="1"/>
  <c r="U80" i="1"/>
  <c r="U82" i="1"/>
  <c r="U83" i="1"/>
  <c r="U84" i="1"/>
  <c r="U86" i="1"/>
  <c r="U87" i="1"/>
  <c r="U88" i="1"/>
  <c r="U90" i="1"/>
  <c r="U91" i="1"/>
  <c r="U92" i="1"/>
  <c r="U94" i="1"/>
  <c r="U95" i="1"/>
  <c r="U96" i="1"/>
  <c r="U98" i="1"/>
  <c r="U99" i="1"/>
  <c r="U100" i="1"/>
  <c r="U102" i="1"/>
  <c r="U103" i="1"/>
  <c r="U104" i="1"/>
  <c r="U106" i="1"/>
  <c r="U107" i="1"/>
  <c r="U108" i="1"/>
  <c r="U110" i="1"/>
  <c r="U111" i="1"/>
  <c r="U112" i="1"/>
  <c r="U114" i="1"/>
  <c r="U115" i="1"/>
  <c r="U116" i="1"/>
  <c r="U118" i="1"/>
  <c r="U119" i="1"/>
  <c r="U120" i="1"/>
  <c r="U122" i="1"/>
  <c r="U123" i="1"/>
  <c r="U124" i="1"/>
  <c r="U126" i="1"/>
  <c r="U127" i="1"/>
  <c r="U128" i="1"/>
  <c r="U130" i="1"/>
  <c r="U131" i="1"/>
  <c r="U132" i="1"/>
  <c r="U134" i="1"/>
  <c r="U135" i="1"/>
  <c r="U136" i="1"/>
  <c r="U138" i="1"/>
  <c r="U139" i="1"/>
  <c r="U140" i="1"/>
  <c r="U142" i="1"/>
  <c r="U143" i="1"/>
  <c r="U144" i="1"/>
  <c r="U146" i="1"/>
  <c r="U147" i="1"/>
  <c r="U148" i="1"/>
  <c r="U150" i="1"/>
  <c r="U151" i="1"/>
  <c r="U152" i="1"/>
  <c r="U154" i="1"/>
  <c r="U155" i="1"/>
  <c r="U156" i="1"/>
  <c r="U158" i="1"/>
  <c r="U159" i="1"/>
  <c r="U160" i="1"/>
  <c r="U162" i="1"/>
  <c r="U163" i="1"/>
  <c r="U164" i="1"/>
  <c r="U166" i="1"/>
  <c r="U167" i="1"/>
  <c r="U168" i="1"/>
  <c r="U170" i="1"/>
  <c r="U171" i="1"/>
  <c r="U172" i="1"/>
  <c r="U174" i="1"/>
  <c r="U175" i="1"/>
  <c r="U176" i="1"/>
  <c r="U178" i="1"/>
  <c r="U179" i="1"/>
  <c r="U180" i="1"/>
  <c r="U182" i="1"/>
  <c r="U183" i="1"/>
  <c r="U184" i="1"/>
  <c r="U186" i="1"/>
  <c r="U187" i="1"/>
  <c r="U188" i="1"/>
  <c r="U190" i="1"/>
  <c r="U191" i="1"/>
  <c r="U192" i="1"/>
  <c r="U194" i="1"/>
  <c r="U195" i="1"/>
  <c r="U196" i="1"/>
  <c r="U198" i="1"/>
  <c r="U199" i="1"/>
  <c r="U200" i="1"/>
  <c r="U202" i="1"/>
  <c r="U203" i="1"/>
  <c r="U204" i="1"/>
  <c r="U206" i="1"/>
  <c r="U207" i="1"/>
  <c r="U208" i="1"/>
  <c r="U210" i="1"/>
  <c r="U211" i="1"/>
  <c r="U212" i="1"/>
  <c r="U214" i="1"/>
  <c r="U215" i="1"/>
  <c r="U216" i="1"/>
  <c r="U218" i="1"/>
  <c r="U219" i="1"/>
  <c r="U220" i="1"/>
  <c r="U222" i="1"/>
  <c r="U223" i="1"/>
  <c r="U224" i="1"/>
  <c r="U226" i="1"/>
  <c r="U227" i="1"/>
  <c r="U228" i="1"/>
  <c r="U230" i="1"/>
  <c r="U231" i="1"/>
  <c r="U232" i="1"/>
  <c r="U234" i="1"/>
  <c r="U235" i="1"/>
  <c r="U236" i="1"/>
  <c r="U238" i="1"/>
  <c r="U239" i="1"/>
  <c r="U240" i="1"/>
  <c r="U242" i="1"/>
  <c r="U243" i="1"/>
  <c r="U244" i="1"/>
  <c r="U246" i="1"/>
  <c r="U247" i="1"/>
  <c r="U248" i="1"/>
  <c r="U250" i="1"/>
  <c r="U251" i="1"/>
  <c r="U252" i="1"/>
  <c r="U254" i="1"/>
  <c r="U255" i="1"/>
  <c r="U256" i="1"/>
  <c r="U258" i="1"/>
  <c r="U259" i="1"/>
  <c r="U260" i="1"/>
  <c r="U262" i="1"/>
  <c r="U263" i="1"/>
  <c r="U264" i="1"/>
  <c r="U266" i="1"/>
  <c r="U267" i="1"/>
  <c r="U268" i="1"/>
  <c r="U270" i="1"/>
  <c r="U271" i="1"/>
  <c r="U272" i="1"/>
  <c r="U274" i="1"/>
  <c r="U275" i="1"/>
  <c r="U276" i="1"/>
  <c r="U278" i="1"/>
  <c r="U279" i="1"/>
  <c r="U280" i="1"/>
  <c r="U282" i="1"/>
  <c r="U283" i="1"/>
  <c r="U284" i="1"/>
  <c r="U286" i="1"/>
  <c r="U287" i="1"/>
  <c r="U288" i="1"/>
  <c r="U290" i="1"/>
  <c r="U291" i="1"/>
  <c r="U292" i="1"/>
  <c r="U294" i="1"/>
  <c r="U295" i="1"/>
  <c r="U296" i="1"/>
  <c r="U298" i="1"/>
  <c r="U299" i="1"/>
  <c r="U300" i="1"/>
  <c r="U302" i="1"/>
  <c r="U303" i="1"/>
  <c r="W6" i="1"/>
  <c r="W5" i="1"/>
  <c r="S4" i="1"/>
  <c r="P4" i="1"/>
  <c r="Q4" i="1"/>
  <c r="P3" i="1"/>
  <c r="A3" i="1"/>
  <c r="W13" i="1"/>
  <c r="W12" i="1"/>
  <c r="W11" i="1"/>
  <c r="W10" i="1"/>
  <c r="W9" i="1"/>
  <c r="W8" i="1"/>
  <c r="W7" i="1"/>
  <c r="A4" i="4"/>
  <c r="A25" i="4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W18" i="1"/>
  <c r="W22" i="1"/>
  <c r="W14" i="1"/>
  <c r="W20" i="1"/>
  <c r="W16" i="1"/>
  <c r="U5" i="1"/>
  <c r="X3" i="1" l="1"/>
  <c r="B6" i="4" s="1"/>
  <c r="B27" i="4" l="1"/>
  <c r="B15" i="4"/>
  <c r="D5" i="4"/>
  <c r="D26" i="4" l="1"/>
  <c r="B36" i="4"/>
</calcChain>
</file>

<file path=xl/sharedStrings.xml><?xml version="1.0" encoding="utf-8"?>
<sst xmlns="http://schemas.openxmlformats.org/spreadsheetml/2006/main" count="467" uniqueCount="250">
  <si>
    <t>姓名</t>
  </si>
  <si>
    <t>縣市</t>
  </si>
  <si>
    <t>單位名稱</t>
  </si>
  <si>
    <t>領隊</t>
  </si>
  <si>
    <t>教練</t>
  </si>
  <si>
    <t>教練2</t>
  </si>
  <si>
    <t>組別定義</t>
    <phoneticPr fontId="2" type="noConversion"/>
  </si>
  <si>
    <t>Y</t>
  </si>
  <si>
    <t>是否參加</t>
  </si>
  <si>
    <t>報名費用</t>
  </si>
  <si>
    <t>報名費用</t>
    <phoneticPr fontId="2" type="noConversion"/>
  </si>
  <si>
    <t>1項</t>
    <phoneticPr fontId="2" type="noConversion"/>
  </si>
  <si>
    <t>2項</t>
    <phoneticPr fontId="2" type="noConversion"/>
  </si>
  <si>
    <t>3項</t>
    <phoneticPr fontId="2" type="noConversion"/>
  </si>
  <si>
    <t>總報名費用</t>
    <phoneticPr fontId="2" type="noConversion"/>
  </si>
  <si>
    <t>是否為空</t>
    <phoneticPr fontId="2" type="noConversion"/>
  </si>
  <si>
    <t>舉辦項目</t>
    <phoneticPr fontId="2" type="noConversion"/>
  </si>
  <si>
    <t>手機</t>
  </si>
  <si>
    <t>如造成系統無法存取導致報名疏漏與錯誤，請自行負責。</t>
  </si>
  <si>
    <t>本檔案除了資料填寫之外，切勿更改格式，以免造成系統無法存取導致報名疏漏與錯誤，感謝合作。</t>
    <phoneticPr fontId="2" type="noConversion"/>
  </si>
  <si>
    <t>勿更動</t>
    <phoneticPr fontId="2" type="noConversion"/>
  </si>
  <si>
    <t>系統預設(勿更動)</t>
    <phoneticPr fontId="2" type="noConversion"/>
  </si>
  <si>
    <t>第一項留空白</t>
    <phoneticPr fontId="2" type="noConversion"/>
  </si>
  <si>
    <t>正確性</t>
    <phoneticPr fontId="2" type="noConversion"/>
  </si>
  <si>
    <t>請閱讀首頁之說明與注意事項並填寫聯絡資訊。</t>
    <phoneticPr fontId="2" type="noConversion"/>
  </si>
  <si>
    <t>管理</t>
    <phoneticPr fontId="2" type="noConversion"/>
  </si>
  <si>
    <t>範例</t>
    <phoneticPr fontId="2" type="noConversion"/>
  </si>
  <si>
    <t>王小明</t>
    <phoneticPr fontId="2" type="noConversion"/>
  </si>
  <si>
    <t>陳大明</t>
    <phoneticPr fontId="2" type="noConversion"/>
  </si>
  <si>
    <t>徐一三</t>
    <phoneticPr fontId="2" type="noConversion"/>
  </si>
  <si>
    <t>劉小二</t>
    <phoneticPr fontId="2" type="noConversion"/>
  </si>
  <si>
    <t>報名表檔案</t>
    <phoneticPr fontId="2" type="noConversion"/>
  </si>
  <si>
    <t>報名單位連絡人</t>
    <phoneticPr fontId="2" type="noConversion"/>
  </si>
  <si>
    <t>E-Mail</t>
    <phoneticPr fontId="2" type="noConversion"/>
  </si>
  <si>
    <t>本檔案除了資料填寫之外，切勿更改格式，</t>
    <phoneticPr fontId="2" type="noConversion"/>
  </si>
  <si>
    <t>收　　據</t>
  </si>
  <si>
    <t>報名費統計表</t>
  </si>
  <si>
    <t/>
  </si>
  <si>
    <t>類 別</t>
  </si>
  <si>
    <t>報 名 費</t>
  </si>
  <si>
    <t xml:space="preserve"> 報名費新台幣</t>
  </si>
  <si>
    <t>元整。</t>
  </si>
  <si>
    <t>自 由 輪 滑</t>
  </si>
  <si>
    <t>~ 以下空白 ~</t>
  </si>
  <si>
    <t xml:space="preserve"> 　　此　　據</t>
  </si>
  <si>
    <t xml:space="preserve"> 經手人：</t>
  </si>
  <si>
    <t>* 報名費總計</t>
  </si>
  <si>
    <t>報名費統計表</t>
    <phoneticPr fontId="2" type="noConversion"/>
  </si>
  <si>
    <t>台中市體育總會滑輪溜冰委員會</t>
    <phoneticPr fontId="2" type="noConversion"/>
  </si>
  <si>
    <r>
      <t xml:space="preserve"> 主任委員　</t>
    </r>
    <r>
      <rPr>
        <sz val="18"/>
        <rFont val="標楷體"/>
        <family val="4"/>
        <charset val="136"/>
      </rPr>
      <t>廖 述 嘉</t>
    </r>
    <phoneticPr fontId="2" type="noConversion"/>
  </si>
  <si>
    <t>本頁為管理用途，請各報名單位切勿進行更動</t>
    <phoneticPr fontId="2" type="noConversion"/>
  </si>
  <si>
    <t>請教練務必先填寫上方聯絡資訊欄，避免報名後無法聯繫。</t>
    <phoneticPr fontId="2" type="noConversion"/>
  </si>
  <si>
    <t>速樁設定</t>
    <phoneticPr fontId="2" type="noConversion"/>
  </si>
  <si>
    <t>單人花樁設定</t>
    <phoneticPr fontId="2" type="noConversion"/>
  </si>
  <si>
    <t>社會男子組</t>
    <phoneticPr fontId="2" type="noConversion"/>
  </si>
  <si>
    <t>大專男子組</t>
    <phoneticPr fontId="2" type="noConversion"/>
  </si>
  <si>
    <t>大專女子組</t>
    <phoneticPr fontId="2" type="noConversion"/>
  </si>
  <si>
    <t>高中男子組</t>
    <phoneticPr fontId="2" type="noConversion"/>
  </si>
  <si>
    <t>高中女子組</t>
    <phoneticPr fontId="2" type="noConversion"/>
  </si>
  <si>
    <t>國中男子組</t>
    <phoneticPr fontId="2" type="noConversion"/>
  </si>
  <si>
    <t>國中女子組</t>
    <phoneticPr fontId="2" type="noConversion"/>
  </si>
  <si>
    <t>國小男子組</t>
    <phoneticPr fontId="2" type="noConversion"/>
  </si>
  <si>
    <t>國小女子組</t>
    <phoneticPr fontId="2" type="noConversion"/>
  </si>
  <si>
    <t>是否舉辦</t>
    <phoneticPr fontId="2" type="noConversion"/>
  </si>
  <si>
    <t>雙人花樁設定</t>
    <phoneticPr fontId="2" type="noConversion"/>
  </si>
  <si>
    <t>花式煞停設定</t>
    <phoneticPr fontId="2" type="noConversion"/>
  </si>
  <si>
    <t>男子組</t>
    <phoneticPr fontId="2" type="noConversion"/>
  </si>
  <si>
    <t>女子組</t>
    <phoneticPr fontId="2" type="noConversion"/>
  </si>
  <si>
    <t>不分組</t>
    <phoneticPr fontId="2" type="noConversion"/>
  </si>
  <si>
    <t>教練清單</t>
    <phoneticPr fontId="2" type="noConversion"/>
  </si>
  <si>
    <t>證號 姓名</t>
    <phoneticPr fontId="2" type="noConversion"/>
  </si>
  <si>
    <t>賽事名稱</t>
    <phoneticPr fontId="2" type="noConversion"/>
  </si>
  <si>
    <t>是否保險</t>
  </si>
  <si>
    <t>(是否需填寫身分證字號 生日)</t>
  </si>
  <si>
    <t>報名檔案設定注意事項</t>
    <phoneticPr fontId="2" type="noConversion"/>
  </si>
  <si>
    <t>單位全名</t>
    <phoneticPr fontId="2" type="noConversion"/>
  </si>
  <si>
    <t>篩選報名單位</t>
    <phoneticPr fontId="2" type="noConversion"/>
  </si>
  <si>
    <t>賽事字號</t>
    <phoneticPr fontId="2" type="noConversion"/>
  </si>
  <si>
    <t>如有多組賽事字號請用ALT+ENTER換行</t>
    <phoneticPr fontId="2" type="noConversion"/>
  </si>
  <si>
    <t>1.更改"說明與注意事項"頁面之主辦人資訊及注意事項
2.更改本頁面"黃色"區域以符合賽事辦法
3.在"報名資料"頁面上，隱藏沒有舉辦的項目(隱藏整欄，切勿刪除整欄)
4.更改"收據"頁面，開立單位及日期
5.報名檔案設定完成後，隱藏"設定"頁面
6.將每個頁面上鎖</t>
    <phoneticPr fontId="2" type="noConversion"/>
  </si>
  <si>
    <t>個人花樁</t>
    <phoneticPr fontId="2" type="noConversion"/>
  </si>
  <si>
    <t>中級套路</t>
    <phoneticPr fontId="2" type="noConversion"/>
  </si>
  <si>
    <t>年紀別</t>
    <phoneticPr fontId="2" type="noConversion"/>
  </si>
  <si>
    <t>縣市資料</t>
    <phoneticPr fontId="2" type="noConversion"/>
  </si>
  <si>
    <t>基隆市</t>
  </si>
  <si>
    <t>臺北市</t>
  </si>
  <si>
    <t>新北市</t>
  </si>
  <si>
    <t>宜蘭縣</t>
  </si>
  <si>
    <t>桃園市</t>
  </si>
  <si>
    <t>新竹市</t>
  </si>
  <si>
    <t>新竹縣</t>
  </si>
  <si>
    <t>苗栗縣</t>
  </si>
  <si>
    <t>臺中市</t>
  </si>
  <si>
    <t>彰化縣</t>
  </si>
  <si>
    <t>南投縣</t>
  </si>
  <si>
    <t>嘉義市</t>
  </si>
  <si>
    <t>嘉義縣</t>
  </si>
  <si>
    <t>雲林縣</t>
  </si>
  <si>
    <t>臺南市</t>
  </si>
  <si>
    <t>高雄市</t>
  </si>
  <si>
    <t>屏東縣</t>
  </si>
  <si>
    <t>臺東縣</t>
  </si>
  <si>
    <t>花蓮縣</t>
  </si>
  <si>
    <t>澎湖縣</t>
  </si>
  <si>
    <t>金門縣</t>
  </si>
  <si>
    <t>連江縣</t>
  </si>
  <si>
    <t>初級套路曲目一</t>
    <phoneticPr fontId="2" type="noConversion"/>
  </si>
  <si>
    <t>初級套路曲目二</t>
    <phoneticPr fontId="2" type="noConversion"/>
  </si>
  <si>
    <t>初級套路曲目三</t>
    <phoneticPr fontId="2" type="noConversion"/>
  </si>
  <si>
    <t>初級套路曲目四</t>
    <phoneticPr fontId="2" type="noConversion"/>
  </si>
  <si>
    <t>王鵬傑</t>
  </si>
  <si>
    <t>王為新</t>
  </si>
  <si>
    <t>巫明澤</t>
  </si>
  <si>
    <t>李宗聯</t>
  </si>
  <si>
    <t>林冠宜</t>
  </si>
  <si>
    <t>徐怡蓓</t>
  </si>
  <si>
    <t>王星鈞</t>
  </si>
  <si>
    <t>李菁茹</t>
  </si>
  <si>
    <t>邱根欉</t>
  </si>
  <si>
    <t>胡廷瑋</t>
  </si>
  <si>
    <t>莊學淵</t>
  </si>
  <si>
    <t>莊格誌</t>
  </si>
  <si>
    <t>林容安</t>
  </si>
  <si>
    <t>徐莉玲</t>
  </si>
  <si>
    <t>何鼎帆</t>
  </si>
  <si>
    <t>蔡佳蓉</t>
  </si>
  <si>
    <t>蕭舜文</t>
  </si>
  <si>
    <t>謝上凱</t>
  </si>
  <si>
    <t>李冠穎</t>
  </si>
  <si>
    <t>鍾丞哲</t>
  </si>
  <si>
    <t>簡嘉偉</t>
  </si>
  <si>
    <t>朱芳筠</t>
  </si>
  <si>
    <t>朱啟維</t>
  </si>
  <si>
    <t>吳允中</t>
  </si>
  <si>
    <t>宋明明</t>
  </si>
  <si>
    <t>巫金岳</t>
  </si>
  <si>
    <t>李毓仁</t>
  </si>
  <si>
    <t>李筱茹</t>
  </si>
  <si>
    <t>高乃鈞</t>
  </si>
  <si>
    <t>陳乙文</t>
  </si>
  <si>
    <t>楊政憲</t>
  </si>
  <si>
    <t>葉宗侔</t>
  </si>
  <si>
    <t>潘彥廷</t>
  </si>
  <si>
    <t>潘彥綸</t>
  </si>
  <si>
    <t>余嘉浤</t>
  </si>
  <si>
    <t>陳秉凱</t>
  </si>
  <si>
    <t>鍾詠字</t>
  </si>
  <si>
    <t>李懿蓓</t>
  </si>
  <si>
    <t>高林達</t>
  </si>
  <si>
    <t>黃家貫</t>
  </si>
  <si>
    <t>翁沛渝</t>
  </si>
  <si>
    <t>蕭文龍</t>
  </si>
  <si>
    <t>張智鈞</t>
  </si>
  <si>
    <t>杜澄文</t>
  </si>
  <si>
    <t>杜孟丞</t>
  </si>
  <si>
    <t>黃明嵩</t>
  </si>
  <si>
    <t>王瑄富</t>
  </si>
  <si>
    <t>莊祥霖</t>
  </si>
  <si>
    <t>王政基</t>
  </si>
  <si>
    <t>江皇諭</t>
  </si>
  <si>
    <t>楊佳璁</t>
  </si>
  <si>
    <t>楊鎮豪</t>
  </si>
  <si>
    <t>薛智文</t>
  </si>
  <si>
    <t>吳玠宜</t>
  </si>
  <si>
    <t>孫麗晴</t>
  </si>
  <si>
    <t>羅賢益</t>
  </si>
  <si>
    <t>吳素菊</t>
  </si>
  <si>
    <t>李政哲</t>
  </si>
  <si>
    <t>朱冠宇</t>
  </si>
  <si>
    <t>王聖文</t>
  </si>
  <si>
    <t>楊永成</t>
  </si>
  <si>
    <t>徐曉薇</t>
  </si>
  <si>
    <t>楊昕橋</t>
  </si>
  <si>
    <t>蔡之民</t>
  </si>
  <si>
    <t>吳慶泰</t>
  </si>
  <si>
    <t>蔡曾偉</t>
  </si>
  <si>
    <t>黃冠儒</t>
  </si>
  <si>
    <t>楊曜甄</t>
  </si>
  <si>
    <t>陳彥偉</t>
  </si>
  <si>
    <t>楊翔宇</t>
  </si>
  <si>
    <t>王建華</t>
  </si>
  <si>
    <t>黃瓊琳</t>
  </si>
  <si>
    <t>鄭嘉安</t>
  </si>
  <si>
    <t>曾大宇</t>
  </si>
  <si>
    <t>洪國鈞</t>
  </si>
  <si>
    <t>林顯峯</t>
  </si>
  <si>
    <t>王孟研</t>
  </si>
  <si>
    <t>王尉奇</t>
  </si>
  <si>
    <t>王敦弘</t>
  </si>
  <si>
    <t>朱信任</t>
  </si>
  <si>
    <t>江御綸</t>
  </si>
  <si>
    <t>何杉曜</t>
  </si>
  <si>
    <t>吳育全</t>
  </si>
  <si>
    <t>吳岱衡</t>
  </si>
  <si>
    <t>吳忠勤</t>
  </si>
  <si>
    <t>吳東諺</t>
  </si>
  <si>
    <t>呂亭諾</t>
  </si>
  <si>
    <t>李亭慧</t>
  </si>
  <si>
    <t>李昱呈</t>
  </si>
  <si>
    <t>李進德</t>
  </si>
  <si>
    <t>杜柏駿</t>
  </si>
  <si>
    <t>卓雅雲</t>
  </si>
  <si>
    <t>周祐安</t>
  </si>
  <si>
    <t>林建妤</t>
  </si>
  <si>
    <t>林柏宇</t>
  </si>
  <si>
    <t>林祐伃</t>
  </si>
  <si>
    <t>林億龍</t>
  </si>
  <si>
    <t>林濬耀</t>
  </si>
  <si>
    <t>洪郁翔</t>
  </si>
  <si>
    <t>洪歆慈</t>
  </si>
  <si>
    <t>洪嘉澤</t>
  </si>
  <si>
    <t>洪馹君</t>
  </si>
  <si>
    <t>洪藝庭</t>
  </si>
  <si>
    <t>胡    睿</t>
  </si>
  <si>
    <t>張友倫</t>
  </si>
  <si>
    <t>張育容</t>
  </si>
  <si>
    <t>張智強</t>
  </si>
  <si>
    <t>梁宣旼</t>
  </si>
  <si>
    <t>莊晏慈</t>
  </si>
  <si>
    <t>陳秉忠</t>
  </si>
  <si>
    <t>陳建誠</t>
  </si>
  <si>
    <t>陳勝宏</t>
  </si>
  <si>
    <t>楊芝綺</t>
  </si>
  <si>
    <t>葉一凡</t>
  </si>
  <si>
    <t>詹景至</t>
  </si>
  <si>
    <t>劉丞恩</t>
  </si>
  <si>
    <t>謝牧倫</t>
  </si>
  <si>
    <t>鍾尚值</t>
  </si>
  <si>
    <t>鍾逸凱</t>
  </si>
  <si>
    <t>魏嘉祥</t>
  </si>
  <si>
    <t>A123456789</t>
    <phoneticPr fontId="2" type="noConversion"/>
  </si>
  <si>
    <t>社會女子組</t>
    <phoneticPr fontId="2" type="noConversion"/>
  </si>
  <si>
    <t>是否為大專組</t>
    <phoneticPr fontId="2" type="noConversion"/>
  </si>
  <si>
    <t>N</t>
  </si>
  <si>
    <t>未定</t>
    <phoneticPr fontId="2" type="noConversion"/>
  </si>
  <si>
    <r>
      <t xml:space="preserve"> </t>
    </r>
    <r>
      <rPr>
        <sz val="14"/>
        <rFont val="標楷體"/>
        <family val="4"/>
        <charset val="136"/>
      </rPr>
      <t>中華民國</t>
    </r>
    <r>
      <rPr>
        <sz val="14"/>
        <rFont val="Times New Roman"/>
        <family val="1"/>
      </rPr>
      <t xml:space="preserve">  109  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 xml:space="preserve">  4 </t>
    </r>
    <r>
      <rPr>
        <sz val="14"/>
        <rFont val="標楷體"/>
        <family val="4"/>
        <charset val="136"/>
      </rPr>
      <t>月</t>
    </r>
    <r>
      <rPr>
        <sz val="14"/>
        <rFont val="Times New Roman"/>
        <family val="1"/>
      </rPr>
      <t xml:space="preserve">  12  </t>
    </r>
    <r>
      <rPr>
        <sz val="14"/>
        <rFont val="標楷體"/>
        <family val="4"/>
        <charset val="136"/>
      </rPr>
      <t>日</t>
    </r>
    <phoneticPr fontId="2" type="noConversion"/>
  </si>
  <si>
    <t>男子組</t>
    <phoneticPr fontId="2" type="noConversion"/>
  </si>
  <si>
    <t>女子組</t>
    <phoneticPr fontId="2" type="noConversion"/>
  </si>
  <si>
    <t>個人直排花式自由型</t>
    <phoneticPr fontId="2" type="noConversion"/>
  </si>
  <si>
    <t xml:space="preserve">個人花式組別 </t>
    <phoneticPr fontId="2" type="noConversion"/>
  </si>
  <si>
    <t>個人花式參加項數</t>
    <phoneticPr fontId="2" type="noConversion"/>
  </si>
  <si>
    <t>賽事項目</t>
    <phoneticPr fontId="2" type="noConversion"/>
  </si>
  <si>
    <t>教練</t>
    <phoneticPr fontId="2" type="noConversion"/>
  </si>
  <si>
    <t>男子組</t>
  </si>
  <si>
    <t>個人基本型</t>
    <phoneticPr fontId="2" type="noConversion"/>
  </si>
  <si>
    <t>個人自由型</t>
    <phoneticPr fontId="2" type="noConversion"/>
  </si>
  <si>
    <t>個人綜合型</t>
    <phoneticPr fontId="2" type="noConversion"/>
  </si>
  <si>
    <t>○○區公所</t>
    <phoneticPr fontId="2" type="noConversion"/>
  </si>
  <si>
    <t>115年度臺中市市運會滑輪溜冰錦標賽</t>
    <phoneticPr fontId="2" type="noConversion"/>
  </si>
  <si>
    <r>
      <t xml:space="preserve">注意事項：
1.同一教練團隊之報名單位可全部填在一個報名表，不需分單位填寫。
2.請依照各欄位資料填入所需資料，請注意資料正確。
</t>
    </r>
    <r>
      <rPr>
        <b/>
        <sz val="12"/>
        <color rgb="FFFF0000"/>
        <rFont val="標楷體"/>
        <family val="4"/>
        <charset val="136"/>
      </rPr>
      <t>3.名稱請務必填寫臺中市+區，範例：【臺中市OO區公所】（名稱錯誤將退回修改）</t>
    </r>
    <r>
      <rPr>
        <sz val="12"/>
        <color indexed="8"/>
        <rFont val="標楷體"/>
        <family val="4"/>
        <charset val="136"/>
      </rPr>
      <t xml:space="preserve">
4.報名資料輸入完成後，請以貴單位之名稱為檔名另存新檔，於OOOOOO前，將報名檔寄室 </t>
    </r>
    <r>
      <rPr>
        <b/>
        <sz val="12"/>
        <color rgb="FF7030A0"/>
        <rFont val="標楷體"/>
        <family val="4"/>
        <charset val="136"/>
      </rPr>
      <t>ecf0677@yahoo.com.tw</t>
    </r>
    <r>
      <rPr>
        <sz val="12"/>
        <color indexed="8"/>
        <rFont val="標楷體"/>
        <family val="4"/>
        <charset val="136"/>
      </rPr>
      <t xml:space="preserve"> ，逾期將不以受理。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</si>
</sst>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&quot;NT$&quot;#,##0"/>
    <numFmt numFmtId="178" formatCode="[DBNum2][$-404]General"/>
    <numFmt numFmtId="179" formatCode="&quot;$&quot;#,##0"/>
  </numFmts>
  <fonts count="48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sz val="12"/>
      <color indexed="8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9"/>
      <color indexed="8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2"/>
      <color indexed="60"/>
      <name val="微軟正黑體"/>
      <family val="2"/>
      <charset val="136"/>
    </font>
    <font>
      <sz val="12"/>
      <color indexed="2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4"/>
      <color indexed="20"/>
      <name val="微軟正黑體"/>
      <family val="2"/>
      <charset val="136"/>
    </font>
    <font>
      <b/>
      <sz val="14"/>
      <color indexed="17"/>
      <name val="微軟正黑體"/>
      <family val="2"/>
      <charset val="136"/>
    </font>
    <font>
      <b/>
      <sz val="12"/>
      <color indexed="20"/>
      <name val="微軟正黑體"/>
      <family val="2"/>
      <charset val="136"/>
    </font>
    <font>
      <sz val="20"/>
      <color indexed="10"/>
      <name val="微軟正黑體"/>
      <family val="2"/>
      <charset val="136"/>
    </font>
    <font>
      <sz val="20"/>
      <color indexed="10"/>
      <name val="新細明體"/>
      <family val="1"/>
      <charset val="136"/>
    </font>
    <font>
      <sz val="20"/>
      <color indexed="8"/>
      <name val="微軟正黑體"/>
      <family val="2"/>
      <charset val="136"/>
    </font>
    <font>
      <sz val="20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6"/>
      <color indexed="8"/>
      <name val="微軟正黑體"/>
      <family val="2"/>
      <charset val="136"/>
    </font>
    <font>
      <sz val="16"/>
      <color indexed="6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10"/>
      <name val="新細明體"/>
      <family val="1"/>
      <charset val="136"/>
    </font>
    <font>
      <b/>
      <sz val="20"/>
      <name val="標楷體"/>
      <family val="4"/>
      <charset val="136"/>
    </font>
    <font>
      <b/>
      <sz val="10"/>
      <color indexed="12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rgb="FF7030A0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6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22"/>
      </left>
      <right/>
      <top style="thin">
        <color indexed="22"/>
      </top>
      <bottom style="double">
        <color indexed="22"/>
      </bottom>
      <diagonal/>
    </border>
    <border>
      <left/>
      <right/>
      <top style="thin">
        <color indexed="22"/>
      </top>
      <bottom style="double">
        <color indexed="22"/>
      </bottom>
      <diagonal/>
    </border>
    <border>
      <left/>
      <right style="double">
        <color indexed="22"/>
      </right>
      <top style="thin">
        <color indexed="22"/>
      </top>
      <bottom style="double">
        <color indexed="22"/>
      </bottom>
      <diagonal/>
    </border>
    <border>
      <left style="double">
        <color indexed="22"/>
      </left>
      <right/>
      <top style="double">
        <color indexed="22"/>
      </top>
      <bottom style="thin">
        <color indexed="22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 style="double">
        <color indexed="22"/>
      </right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5" fillId="13" borderId="59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left" vertical="center"/>
      <protection locked="0"/>
    </xf>
    <xf numFmtId="14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Protection="1">
      <alignment vertical="center"/>
      <protection hidden="1"/>
    </xf>
    <xf numFmtId="0" fontId="17" fillId="0" borderId="1" xfId="0" applyFont="1" applyBorder="1" applyProtection="1">
      <alignment vertical="center"/>
      <protection hidden="1"/>
    </xf>
    <xf numFmtId="0" fontId="23" fillId="3" borderId="3" xfId="0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1" fillId="0" borderId="6" xfId="1" applyBorder="1">
      <alignment vertical="center"/>
    </xf>
    <xf numFmtId="179" fontId="8" fillId="5" borderId="4" xfId="1" applyNumberFormat="1" applyFont="1" applyFill="1" applyBorder="1" applyProtection="1">
      <alignment vertical="center"/>
      <protection hidden="1"/>
    </xf>
    <xf numFmtId="177" fontId="8" fillId="5" borderId="4" xfId="1" applyNumberFormat="1" applyFont="1" applyFill="1" applyBorder="1" applyProtection="1">
      <alignment vertical="center"/>
      <protection hidden="1"/>
    </xf>
    <xf numFmtId="179" fontId="8" fillId="6" borderId="4" xfId="1" applyNumberFormat="1" applyFont="1" applyFill="1" applyBorder="1" applyProtection="1">
      <alignment vertical="center"/>
      <protection hidden="1"/>
    </xf>
    <xf numFmtId="0" fontId="14" fillId="5" borderId="7" xfId="1" applyFont="1" applyFill="1" applyBorder="1" applyProtection="1">
      <alignment vertical="center"/>
      <protection hidden="1"/>
    </xf>
    <xf numFmtId="178" fontId="14" fillId="5" borderId="0" xfId="1" applyNumberFormat="1" applyFont="1" applyFill="1" applyAlignment="1">
      <alignment horizontal="center" vertical="center"/>
    </xf>
    <xf numFmtId="0" fontId="14" fillId="5" borderId="8" xfId="1" applyFont="1" applyFill="1" applyBorder="1">
      <alignment vertical="center"/>
    </xf>
    <xf numFmtId="0" fontId="12" fillId="6" borderId="4" xfId="1" applyFont="1" applyFill="1" applyBorder="1" applyAlignment="1">
      <alignment horizontal="center" vertical="center"/>
    </xf>
    <xf numFmtId="0" fontId="12" fillId="5" borderId="4" xfId="1" applyFont="1" applyFill="1" applyBorder="1" applyAlignment="1" applyProtection="1">
      <alignment horizontal="center" vertical="center"/>
      <protection hidden="1"/>
    </xf>
    <xf numFmtId="0" fontId="12" fillId="6" borderId="9" xfId="1" applyFont="1" applyFill="1" applyBorder="1" applyAlignment="1">
      <alignment horizontal="center" vertical="center"/>
    </xf>
    <xf numFmtId="0" fontId="13" fillId="5" borderId="10" xfId="1" applyFont="1" applyFill="1" applyBorder="1" applyAlignment="1" applyProtection="1">
      <alignment horizontal="center" vertical="center"/>
      <protection hidden="1"/>
    </xf>
    <xf numFmtId="0" fontId="12" fillId="5" borderId="11" xfId="1" applyFont="1" applyFill="1" applyBorder="1">
      <alignment vertical="center"/>
    </xf>
    <xf numFmtId="0" fontId="12" fillId="5" borderId="7" xfId="1" applyFont="1" applyFill="1" applyBorder="1">
      <alignment vertical="center"/>
    </xf>
    <xf numFmtId="0" fontId="10" fillId="7" borderId="8" xfId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left" vertical="center"/>
      <protection locked="0"/>
    </xf>
    <xf numFmtId="0" fontId="17" fillId="2" borderId="2" xfId="0" applyFont="1" applyFill="1" applyBorder="1" applyAlignment="1" applyProtection="1">
      <alignment horizontal="left" vertical="center"/>
      <protection locked="0"/>
    </xf>
    <xf numFmtId="14" fontId="17" fillId="2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Border="1" applyAlignment="1" applyProtection="1">
      <alignment horizontal="center" vertical="center"/>
      <protection hidden="1"/>
    </xf>
    <xf numFmtId="49" fontId="26" fillId="7" borderId="12" xfId="0" applyNumberFormat="1" applyFont="1" applyFill="1" applyBorder="1" applyAlignment="1" applyProtection="1">
      <alignment horizontal="center" vertical="center"/>
      <protection hidden="1"/>
    </xf>
    <xf numFmtId="0" fontId="26" fillId="7" borderId="12" xfId="0" applyFont="1" applyFill="1" applyBorder="1" applyAlignment="1" applyProtection="1">
      <alignment horizontal="center" vertical="center"/>
      <protection hidden="1"/>
    </xf>
    <xf numFmtId="0" fontId="17" fillId="0" borderId="12" xfId="0" applyFont="1" applyBorder="1" applyProtection="1">
      <alignment vertical="center"/>
      <protection hidden="1"/>
    </xf>
    <xf numFmtId="49" fontId="5" fillId="3" borderId="13" xfId="1" applyNumberFormat="1" applyFont="1" applyFill="1" applyBorder="1" applyAlignment="1" applyProtection="1">
      <alignment horizontal="left" vertical="center"/>
      <protection locked="0"/>
    </xf>
    <xf numFmtId="49" fontId="6" fillId="3" borderId="13" xfId="1" applyNumberFormat="1" applyFont="1" applyFill="1" applyBorder="1" applyAlignment="1" applyProtection="1">
      <alignment horizontal="left" vertical="center"/>
      <protection locked="0"/>
    </xf>
    <xf numFmtId="49" fontId="6" fillId="3" borderId="14" xfId="1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17" fillId="0" borderId="12" xfId="0" applyFont="1" applyBorder="1" applyAlignment="1" applyProtection="1">
      <alignment horizontal="center" vertical="center"/>
      <protection hidden="1"/>
    </xf>
    <xf numFmtId="176" fontId="17" fillId="0" borderId="12" xfId="0" applyNumberFormat="1" applyFont="1" applyBorder="1" applyAlignment="1" applyProtection="1">
      <alignment horizontal="center" vertical="center"/>
      <protection hidden="1"/>
    </xf>
    <xf numFmtId="0" fontId="43" fillId="11" borderId="15" xfId="3" applyBorder="1">
      <alignment vertical="center"/>
    </xf>
    <xf numFmtId="0" fontId="5" fillId="9" borderId="13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0" fillId="0" borderId="9" xfId="0" applyBorder="1" applyProtection="1">
      <alignment vertical="center"/>
      <protection locked="0"/>
    </xf>
    <xf numFmtId="0" fontId="0" fillId="4" borderId="16" xfId="0" applyFill="1" applyBorder="1" applyProtection="1">
      <alignment vertical="center"/>
      <protection locked="0"/>
    </xf>
    <xf numFmtId="0" fontId="17" fillId="0" borderId="17" xfId="0" applyFont="1" applyBorder="1" applyAlignment="1">
      <alignment horizontal="center" vertical="center"/>
    </xf>
    <xf numFmtId="0" fontId="36" fillId="0" borderId="18" xfId="0" applyFont="1" applyBorder="1">
      <alignment vertical="center"/>
    </xf>
    <xf numFmtId="0" fontId="36" fillId="0" borderId="19" xfId="0" applyFont="1" applyBorder="1">
      <alignment vertical="center"/>
    </xf>
    <xf numFmtId="0" fontId="17" fillId="0" borderId="20" xfId="0" applyFont="1" applyBorder="1">
      <alignment vertical="center"/>
    </xf>
    <xf numFmtId="0" fontId="30" fillId="14" borderId="21" xfId="7" applyFont="1" applyBorder="1" applyAlignment="1" applyProtection="1">
      <alignment vertical="center"/>
    </xf>
    <xf numFmtId="0" fontId="17" fillId="0" borderId="22" xfId="0" applyFont="1" applyBorder="1">
      <alignment vertical="center"/>
    </xf>
    <xf numFmtId="0" fontId="17" fillId="0" borderId="23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25" xfId="0" applyFont="1" applyBorder="1">
      <alignment vertical="center"/>
    </xf>
    <xf numFmtId="0" fontId="35" fillId="5" borderId="15" xfId="3" applyFont="1" applyFill="1" applyBorder="1" applyProtection="1">
      <alignment vertical="center"/>
    </xf>
    <xf numFmtId="0" fontId="24" fillId="0" borderId="22" xfId="0" applyFont="1" applyBorder="1">
      <alignment vertical="center"/>
    </xf>
    <xf numFmtId="0" fontId="24" fillId="0" borderId="0" xfId="0" applyFont="1">
      <alignment vertical="center"/>
    </xf>
    <xf numFmtId="0" fontId="20" fillId="0" borderId="23" xfId="0" applyFont="1" applyBorder="1">
      <alignment vertical="center"/>
    </xf>
    <xf numFmtId="0" fontId="35" fillId="0" borderId="0" xfId="0" applyFont="1">
      <alignment vertical="center"/>
    </xf>
    <xf numFmtId="0" fontId="21" fillId="11" borderId="23" xfId="3" applyFont="1" applyBorder="1" applyAlignment="1" applyProtection="1">
      <alignment horizontal="left" vertical="center"/>
    </xf>
    <xf numFmtId="0" fontId="24" fillId="0" borderId="24" xfId="0" applyFont="1" applyBorder="1">
      <alignment vertical="center"/>
    </xf>
    <xf numFmtId="0" fontId="43" fillId="11" borderId="15" xfId="3" applyBorder="1" applyProtection="1">
      <alignment vertical="center"/>
    </xf>
    <xf numFmtId="0" fontId="20" fillId="0" borderId="22" xfId="0" applyFont="1" applyBorder="1">
      <alignment vertical="center"/>
    </xf>
    <xf numFmtId="0" fontId="20" fillId="0" borderId="0" xfId="0" applyFont="1">
      <alignment vertical="center"/>
    </xf>
    <xf numFmtId="0" fontId="21" fillId="11" borderId="24" xfId="3" applyFont="1" applyBorder="1" applyAlignment="1" applyProtection="1">
      <alignment horizontal="left" vertical="center"/>
    </xf>
    <xf numFmtId="0" fontId="43" fillId="11" borderId="15" xfId="3" applyBorder="1" applyAlignment="1" applyProtection="1">
      <alignment horizontal="left" vertical="center"/>
    </xf>
    <xf numFmtId="0" fontId="21" fillId="11" borderId="22" xfId="3" applyFont="1" applyBorder="1" applyProtection="1">
      <alignment vertical="center"/>
    </xf>
    <xf numFmtId="0" fontId="21" fillId="11" borderId="0" xfId="3" applyFont="1" applyBorder="1" applyProtection="1">
      <alignment vertical="center"/>
    </xf>
    <xf numFmtId="0" fontId="21" fillId="11" borderId="24" xfId="3" applyFont="1" applyBorder="1" applyProtection="1">
      <alignment vertical="center"/>
    </xf>
    <xf numFmtId="0" fontId="22" fillId="14" borderId="24" xfId="7" applyFont="1" applyBorder="1" applyProtection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6" xfId="0" applyFont="1" applyBorder="1">
      <alignment vertical="center"/>
    </xf>
    <xf numFmtId="0" fontId="17" fillId="0" borderId="27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30" xfId="0" applyFont="1" applyBorder="1">
      <alignment vertical="center"/>
    </xf>
    <xf numFmtId="0" fontId="21" fillId="11" borderId="31" xfId="3" applyFont="1" applyBorder="1" applyProtection="1">
      <alignment vertical="center"/>
    </xf>
    <xf numFmtId="0" fontId="21" fillId="11" borderId="27" xfId="3" applyFont="1" applyBorder="1" applyProtection="1">
      <alignment vertical="center"/>
    </xf>
    <xf numFmtId="0" fontId="43" fillId="11" borderId="32" xfId="3" applyBorder="1" applyProtection="1">
      <alignment vertical="center"/>
    </xf>
    <xf numFmtId="0" fontId="0" fillId="0" borderId="0" xfId="0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49" fontId="41" fillId="7" borderId="12" xfId="0" applyNumberFormat="1" applyFont="1" applyFill="1" applyBorder="1" applyAlignment="1" applyProtection="1">
      <alignment horizontal="center" vertical="center"/>
      <protection hidden="1"/>
    </xf>
    <xf numFmtId="14" fontId="20" fillId="7" borderId="12" xfId="0" applyNumberFormat="1" applyFont="1" applyFill="1" applyBorder="1" applyAlignment="1" applyProtection="1">
      <alignment horizontal="center" vertical="center"/>
      <protection locked="0"/>
    </xf>
    <xf numFmtId="0" fontId="21" fillId="11" borderId="0" xfId="3" applyFont="1" applyBorder="1" applyAlignment="1" applyProtection="1">
      <alignment horizontal="left" vertical="center"/>
    </xf>
    <xf numFmtId="0" fontId="21" fillId="11" borderId="29" xfId="3" applyFont="1" applyBorder="1" applyAlignment="1" applyProtection="1">
      <alignment horizontal="left" vertical="center"/>
    </xf>
    <xf numFmtId="0" fontId="5" fillId="9" borderId="33" xfId="1" applyFont="1" applyFill="1" applyBorder="1" applyAlignment="1">
      <alignment horizontal="center" vertical="center"/>
    </xf>
    <xf numFmtId="0" fontId="21" fillId="11" borderId="22" xfId="3" applyFont="1" applyBorder="1">
      <alignment vertical="center"/>
    </xf>
    <xf numFmtId="0" fontId="17" fillId="0" borderId="61" xfId="0" applyFont="1" applyBorder="1" applyAlignment="1" applyProtection="1">
      <alignment horizontal="center" vertical="center"/>
      <protection hidden="1"/>
    </xf>
    <xf numFmtId="0" fontId="17" fillId="0" borderId="60" xfId="0" applyFont="1" applyBorder="1" applyAlignment="1" applyProtection="1">
      <alignment horizontal="center" vertical="center"/>
      <protection hidden="1"/>
    </xf>
    <xf numFmtId="0" fontId="25" fillId="5" borderId="12" xfId="0" applyFont="1" applyFill="1" applyBorder="1" applyAlignment="1" applyProtection="1">
      <alignment horizontal="center" vertical="center"/>
      <protection hidden="1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17" fillId="0" borderId="0" xfId="0" applyFont="1">
      <alignment vertical="center"/>
    </xf>
    <xf numFmtId="0" fontId="3" fillId="5" borderId="0" xfId="1" applyFont="1" applyFill="1" applyAlignment="1">
      <alignment horizontal="center" vertical="center"/>
    </xf>
    <xf numFmtId="0" fontId="40" fillId="3" borderId="59" xfId="6" applyFont="1" applyFill="1" applyAlignment="1" applyProtection="1">
      <alignment horizontal="center" vertical="center" wrapText="1"/>
    </xf>
    <xf numFmtId="0" fontId="7" fillId="10" borderId="34" xfId="0" applyFont="1" applyFill="1" applyBorder="1" applyAlignment="1">
      <alignment horizontal="left" vertical="center" wrapText="1"/>
    </xf>
    <xf numFmtId="0" fontId="0" fillId="10" borderId="35" xfId="0" applyFill="1" applyBorder="1" applyAlignment="1">
      <alignment horizontal="left" vertical="center" wrapText="1"/>
    </xf>
    <xf numFmtId="0" fontId="0" fillId="10" borderId="36" xfId="0" applyFill="1" applyBorder="1" applyAlignment="1">
      <alignment horizontal="left" vertical="center" wrapText="1"/>
    </xf>
    <xf numFmtId="0" fontId="0" fillId="10" borderId="37" xfId="0" applyFill="1" applyBorder="1" applyAlignment="1">
      <alignment horizontal="left" vertical="center" wrapText="1"/>
    </xf>
    <xf numFmtId="0" fontId="0" fillId="10" borderId="0" xfId="0" applyFill="1" applyAlignment="1">
      <alignment horizontal="left" vertical="center" wrapText="1"/>
    </xf>
    <xf numFmtId="0" fontId="0" fillId="10" borderId="38" xfId="0" applyFill="1" applyBorder="1" applyAlignment="1">
      <alignment horizontal="left" vertical="center" wrapText="1"/>
    </xf>
    <xf numFmtId="0" fontId="0" fillId="10" borderId="39" xfId="0" applyFill="1" applyBorder="1" applyAlignment="1">
      <alignment horizontal="left" vertical="center" wrapText="1"/>
    </xf>
    <xf numFmtId="0" fontId="0" fillId="10" borderId="40" xfId="0" applyFill="1" applyBorder="1" applyAlignment="1">
      <alignment horizontal="left" vertical="center" wrapText="1"/>
    </xf>
    <xf numFmtId="0" fontId="0" fillId="10" borderId="41" xfId="0" applyFill="1" applyBorder="1" applyAlignment="1">
      <alignment horizontal="left" vertical="center" wrapText="1"/>
    </xf>
    <xf numFmtId="0" fontId="27" fillId="13" borderId="42" xfId="6" applyFont="1" applyBorder="1" applyAlignment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27" fillId="13" borderId="45" xfId="6" applyFont="1" applyBorder="1" applyAlignment="1">
      <alignment vertical="center"/>
    </xf>
    <xf numFmtId="0" fontId="17" fillId="0" borderId="46" xfId="0" applyFont="1" applyBorder="1">
      <alignment vertical="center"/>
    </xf>
    <xf numFmtId="0" fontId="17" fillId="0" borderId="47" xfId="0" applyFont="1" applyBorder="1">
      <alignment vertical="center"/>
    </xf>
    <xf numFmtId="0" fontId="22" fillId="14" borderId="0" xfId="7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4" borderId="4" xfId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31" fillId="0" borderId="48" xfId="0" applyFont="1" applyBorder="1">
      <alignment vertical="center"/>
    </xf>
    <xf numFmtId="0" fontId="32" fillId="0" borderId="48" xfId="0" applyFont="1" applyBorder="1">
      <alignment vertical="center"/>
    </xf>
    <xf numFmtId="0" fontId="32" fillId="0" borderId="49" xfId="0" applyFont="1" applyBorder="1">
      <alignment vertical="center"/>
    </xf>
    <xf numFmtId="0" fontId="17" fillId="0" borderId="55" xfId="0" applyFont="1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27" fillId="0" borderId="0" xfId="0" applyFont="1" applyAlignment="1">
      <alignment vertical="top" wrapText="1"/>
    </xf>
    <xf numFmtId="0" fontId="38" fillId="0" borderId="0" xfId="0" applyFont="1" applyAlignment="1">
      <alignment vertical="top"/>
    </xf>
    <xf numFmtId="0" fontId="43" fillId="11" borderId="3" xfId="3" applyBorder="1" applyAlignment="1" applyProtection="1">
      <alignment vertical="center" wrapText="1"/>
    </xf>
    <xf numFmtId="0" fontId="43" fillId="11" borderId="3" xfId="3" applyBorder="1" applyAlignment="1" applyProtection="1">
      <alignment vertical="center"/>
    </xf>
    <xf numFmtId="0" fontId="39" fillId="0" borderId="3" xfId="3" applyFont="1" applyFill="1" applyBorder="1" applyAlignment="1" applyProtection="1">
      <alignment vertical="center"/>
    </xf>
    <xf numFmtId="0" fontId="39" fillId="0" borderId="3" xfId="0" applyFont="1" applyBorder="1">
      <alignment vertical="center"/>
    </xf>
    <xf numFmtId="0" fontId="39" fillId="0" borderId="57" xfId="0" applyFont="1" applyBorder="1">
      <alignment vertical="center"/>
    </xf>
    <xf numFmtId="0" fontId="28" fillId="14" borderId="0" xfId="7" applyFont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37" fillId="11" borderId="53" xfId="3" applyFont="1" applyBorder="1" applyAlignment="1" applyProtection="1">
      <alignment horizontal="left" vertical="center" wrapText="1"/>
    </xf>
    <xf numFmtId="0" fontId="37" fillId="11" borderId="53" xfId="3" applyFont="1" applyBorder="1" applyAlignment="1" applyProtection="1">
      <alignment horizontal="left" vertical="center"/>
    </xf>
    <xf numFmtId="0" fontId="37" fillId="11" borderId="54" xfId="3" applyFont="1" applyBorder="1" applyAlignment="1" applyProtection="1">
      <alignment horizontal="left" vertical="center"/>
    </xf>
    <xf numFmtId="0" fontId="21" fillId="11" borderId="55" xfId="3" applyFont="1" applyBorder="1" applyAlignment="1" applyProtection="1">
      <alignment vertical="center"/>
    </xf>
    <xf numFmtId="0" fontId="29" fillId="12" borderId="50" xfId="4" applyFont="1" applyBorder="1" applyAlignment="1" applyProtection="1">
      <alignment vertical="center"/>
    </xf>
    <xf numFmtId="0" fontId="29" fillId="12" borderId="51" xfId="4" applyFont="1" applyBorder="1" applyAlignment="1" applyProtection="1">
      <alignment vertical="center"/>
    </xf>
    <xf numFmtId="0" fontId="29" fillId="12" borderId="52" xfId="4" applyFont="1" applyBorder="1" applyAlignment="1" applyProtection="1">
      <alignment vertical="center"/>
    </xf>
    <xf numFmtId="0" fontId="30" fillId="14" borderId="50" xfId="7" applyFont="1" applyBorder="1" applyAlignment="1" applyProtection="1">
      <alignment vertical="center"/>
    </xf>
    <xf numFmtId="0" fontId="30" fillId="14" borderId="51" xfId="7" applyFont="1" applyBorder="1" applyAlignment="1" applyProtection="1">
      <alignment vertical="center"/>
    </xf>
    <xf numFmtId="0" fontId="30" fillId="14" borderId="52" xfId="7" applyFont="1" applyBorder="1" applyAlignment="1" applyProtection="1">
      <alignment vertical="center"/>
    </xf>
    <xf numFmtId="0" fontId="14" fillId="5" borderId="10" xfId="1" applyFont="1" applyFill="1" applyBorder="1" applyAlignment="1" applyProtection="1">
      <alignment horizontal="center" vertical="center" wrapText="1"/>
      <protection hidden="1"/>
    </xf>
    <xf numFmtId="0" fontId="14" fillId="5" borderId="11" xfId="1" applyFont="1" applyFill="1" applyBorder="1" applyAlignment="1" applyProtection="1">
      <alignment horizontal="center" vertical="center"/>
      <protection hidden="1"/>
    </xf>
    <xf numFmtId="0" fontId="14" fillId="5" borderId="7" xfId="1" applyFont="1" applyFill="1" applyBorder="1" applyAlignment="1" applyProtection="1">
      <alignment horizontal="center" vertical="center"/>
      <protection hidden="1"/>
    </xf>
    <xf numFmtId="0" fontId="14" fillId="5" borderId="8" xfId="1" applyFont="1" applyFill="1" applyBorder="1" applyAlignment="1" applyProtection="1">
      <alignment horizontal="center" vertical="center"/>
      <protection hidden="1"/>
    </xf>
    <xf numFmtId="0" fontId="14" fillId="5" borderId="7" xfId="1" applyFont="1" applyFill="1" applyBorder="1" applyProtection="1">
      <alignment vertical="center"/>
      <protection hidden="1"/>
    </xf>
    <xf numFmtId="0" fontId="14" fillId="5" borderId="0" xfId="1" applyFont="1" applyFill="1" applyProtection="1">
      <alignment vertical="center"/>
      <protection hidden="1"/>
    </xf>
    <xf numFmtId="0" fontId="14" fillId="5" borderId="8" xfId="1" applyFont="1" applyFill="1" applyBorder="1" applyProtection="1">
      <alignment vertical="center"/>
      <protection hidden="1"/>
    </xf>
    <xf numFmtId="0" fontId="14" fillId="5" borderId="7" xfId="1" applyFont="1" applyFill="1" applyBorder="1" applyAlignment="1" applyProtection="1">
      <alignment vertical="center" wrapText="1"/>
      <protection hidden="1"/>
    </xf>
    <xf numFmtId="0" fontId="14" fillId="5" borderId="0" xfId="1" applyFont="1" applyFill="1" applyAlignment="1" applyProtection="1">
      <alignment vertical="center" wrapText="1"/>
      <protection hidden="1"/>
    </xf>
    <xf numFmtId="0" fontId="14" fillId="5" borderId="8" xfId="1" applyFont="1" applyFill="1" applyBorder="1" applyAlignment="1" applyProtection="1">
      <alignment vertical="center" wrapText="1"/>
      <protection hidden="1"/>
    </xf>
    <xf numFmtId="0" fontId="9" fillId="5" borderId="58" xfId="1" applyFont="1" applyFill="1" applyBorder="1" applyAlignment="1" applyProtection="1">
      <alignment horizontal="center" vertical="center"/>
      <protection hidden="1"/>
    </xf>
    <xf numFmtId="0" fontId="9" fillId="5" borderId="48" xfId="1" applyFont="1" applyFill="1" applyBorder="1" applyAlignment="1" applyProtection="1">
      <alignment horizontal="center" vertical="center"/>
      <protection hidden="1"/>
    </xf>
    <xf numFmtId="0" fontId="9" fillId="5" borderId="49" xfId="1" applyFont="1" applyFill="1" applyBorder="1" applyAlignment="1" applyProtection="1">
      <alignment horizontal="center" vertical="center"/>
      <protection hidden="1"/>
    </xf>
    <xf numFmtId="0" fontId="12" fillId="5" borderId="58" xfId="1" applyFont="1" applyFill="1" applyBorder="1" applyAlignment="1" applyProtection="1">
      <alignment horizontal="center" vertical="center"/>
      <protection hidden="1"/>
    </xf>
    <xf numFmtId="0" fontId="12" fillId="5" borderId="49" xfId="1" applyFont="1" applyFill="1" applyBorder="1" applyAlignment="1" applyProtection="1">
      <alignment horizontal="center" vertical="center"/>
      <protection hidden="1"/>
    </xf>
    <xf numFmtId="0" fontId="13" fillId="5" borderId="35" xfId="1" applyFont="1" applyFill="1" applyBorder="1" applyProtection="1">
      <alignment vertical="center"/>
      <protection hidden="1"/>
    </xf>
    <xf numFmtId="0" fontId="13" fillId="5" borderId="0" xfId="1" applyFont="1" applyFill="1" applyProtection="1">
      <alignment vertical="center"/>
      <protection hidden="1"/>
    </xf>
  </cellXfs>
  <cellStyles count="8">
    <cellStyle name="一般 2" xfId="1" xr:uid="{00000000-0005-0000-0000-000001000000}"/>
    <cellStyle name="一般 3" xfId="2" xr:uid="{00000000-0005-0000-0000-000002000000}"/>
    <cellStyle name="好" xfId="4" builtinId="26"/>
    <cellStyle name="百分比 2" xfId="5" xr:uid="{00000000-0005-0000-0000-000005000000}"/>
    <cellStyle name="注释" xfId="6" builtinId="10"/>
    <cellStyle name="差" xfId="7" builtinId="27"/>
    <cellStyle name="适中" xfId="3" builtinId="28"/>
    <cellStyle name="常规" xfId="0" builtinId="0"/>
  </cellStyles>
  <dxfs count="2">
    <dxf>
      <fill>
        <patternFill>
          <bgColor theme="5" tint="0.59996337778862885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5F29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38100</xdr:rowOff>
    </xdr:from>
    <xdr:to>
      <xdr:col>14</xdr:col>
      <xdr:colOff>457200</xdr:colOff>
      <xdr:row>9</xdr:row>
      <xdr:rowOff>161925</xdr:rowOff>
    </xdr:to>
    <xdr:pic>
      <xdr:nvPicPr>
        <xdr:cNvPr id="2063" name="圖片 1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100"/>
          <a:ext cx="157162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H26"/>
  <sheetViews>
    <sheetView tabSelected="1" topLeftCell="A2" zoomScaleNormal="100" workbookViewId="0">
      <selection activeCell="I12" sqref="I12"/>
    </sheetView>
  </sheetViews>
  <sheetFormatPr defaultColWidth="9" defaultRowHeight="16.2" x14ac:dyDescent="0.3"/>
  <cols>
    <col min="1" max="1" width="9" style="1"/>
    <col min="2" max="2" width="20.44140625" style="1" bestFit="1" customWidth="1"/>
    <col min="3" max="3" width="11.44140625" style="1" customWidth="1"/>
    <col min="4" max="4" width="9" style="1"/>
    <col min="5" max="5" width="19.109375" style="1" customWidth="1"/>
    <col min="6" max="6" width="9" style="1"/>
    <col min="7" max="7" width="25.88671875" style="1" customWidth="1"/>
    <col min="8" max="16384" width="9" style="1"/>
  </cols>
  <sheetData>
    <row r="1" spans="1:8" x14ac:dyDescent="0.3">
      <c r="A1" s="2"/>
      <c r="B1" s="101"/>
      <c r="C1" s="101"/>
      <c r="D1" s="101"/>
      <c r="E1" s="101"/>
      <c r="F1" s="101"/>
      <c r="G1" s="101"/>
      <c r="H1" s="2"/>
    </row>
    <row r="2" spans="1:8" ht="50.1" customHeight="1" x14ac:dyDescent="0.3">
      <c r="A2" s="2"/>
      <c r="B2" s="103" t="str">
        <f>設定!C11</f>
        <v>115年度臺中市市運會滑輪溜冰錦標賽</v>
      </c>
      <c r="C2" s="103"/>
      <c r="D2" s="103"/>
      <c r="E2" s="103"/>
      <c r="F2" s="103"/>
      <c r="G2" s="103"/>
      <c r="H2" s="2"/>
    </row>
    <row r="3" spans="1:8" ht="22.2" thickBot="1" x14ac:dyDescent="0.35">
      <c r="A3" s="2"/>
      <c r="B3" s="102" t="s">
        <v>31</v>
      </c>
      <c r="C3" s="102"/>
      <c r="D3" s="102"/>
      <c r="E3" s="102"/>
      <c r="F3" s="102"/>
      <c r="G3" s="102"/>
      <c r="H3" s="2"/>
    </row>
    <row r="4" spans="1:8" ht="18" x14ac:dyDescent="0.3">
      <c r="A4" s="2"/>
      <c r="B4" s="92" t="s">
        <v>32</v>
      </c>
      <c r="C4" s="40"/>
      <c r="D4" s="48" t="s">
        <v>17</v>
      </c>
      <c r="E4" s="41"/>
      <c r="F4" s="48" t="s">
        <v>33</v>
      </c>
      <c r="G4" s="42"/>
      <c r="H4" s="2"/>
    </row>
    <row r="5" spans="1:8" ht="20.100000000000001" customHeight="1" x14ac:dyDescent="0.3">
      <c r="A5" s="2"/>
      <c r="B5" s="104" t="s">
        <v>249</v>
      </c>
      <c r="C5" s="105"/>
      <c r="D5" s="105"/>
      <c r="E5" s="105"/>
      <c r="F5" s="105"/>
      <c r="G5" s="106"/>
      <c r="H5" s="2"/>
    </row>
    <row r="6" spans="1:8" ht="20.100000000000001" customHeight="1" x14ac:dyDescent="0.3">
      <c r="A6" s="2"/>
      <c r="B6" s="107"/>
      <c r="C6" s="108"/>
      <c r="D6" s="108"/>
      <c r="E6" s="108"/>
      <c r="F6" s="108"/>
      <c r="G6" s="109"/>
      <c r="H6" s="2"/>
    </row>
    <row r="7" spans="1:8" ht="20.100000000000001" customHeight="1" x14ac:dyDescent="0.3">
      <c r="A7" s="2"/>
      <c r="B7" s="107"/>
      <c r="C7" s="108"/>
      <c r="D7" s="108"/>
      <c r="E7" s="108"/>
      <c r="F7" s="108"/>
      <c r="G7" s="109"/>
      <c r="H7" s="2"/>
    </row>
    <row r="8" spans="1:8" ht="20.100000000000001" customHeight="1" x14ac:dyDescent="0.3">
      <c r="A8" s="2"/>
      <c r="B8" s="107"/>
      <c r="C8" s="108"/>
      <c r="D8" s="108"/>
      <c r="E8" s="108"/>
      <c r="F8" s="108"/>
      <c r="G8" s="109"/>
      <c r="H8" s="2"/>
    </row>
    <row r="9" spans="1:8" ht="20.100000000000001" customHeight="1" x14ac:dyDescent="0.3">
      <c r="A9" s="2"/>
      <c r="B9" s="107"/>
      <c r="C9" s="108"/>
      <c r="D9" s="108"/>
      <c r="E9" s="108"/>
      <c r="F9" s="108"/>
      <c r="G9" s="109"/>
      <c r="H9" s="2"/>
    </row>
    <row r="10" spans="1:8" ht="20.100000000000001" customHeight="1" x14ac:dyDescent="0.3">
      <c r="A10" s="2"/>
      <c r="B10" s="107"/>
      <c r="C10" s="108"/>
      <c r="D10" s="108"/>
      <c r="E10" s="108"/>
      <c r="F10" s="108"/>
      <c r="G10" s="109"/>
      <c r="H10" s="2"/>
    </row>
    <row r="11" spans="1:8" ht="20.100000000000001" customHeight="1" x14ac:dyDescent="0.3">
      <c r="A11" s="2"/>
      <c r="B11" s="107"/>
      <c r="C11" s="108"/>
      <c r="D11" s="108"/>
      <c r="E11" s="108"/>
      <c r="F11" s="108"/>
      <c r="G11" s="109"/>
      <c r="H11" s="2"/>
    </row>
    <row r="12" spans="1:8" ht="20.100000000000001" customHeight="1" x14ac:dyDescent="0.3">
      <c r="A12" s="2"/>
      <c r="B12" s="107"/>
      <c r="C12" s="108"/>
      <c r="D12" s="108"/>
      <c r="E12" s="108"/>
      <c r="F12" s="108"/>
      <c r="G12" s="109"/>
      <c r="H12" s="2"/>
    </row>
    <row r="13" spans="1:8" ht="20.100000000000001" customHeight="1" x14ac:dyDescent="0.3">
      <c r="A13" s="2"/>
      <c r="B13" s="107"/>
      <c r="C13" s="108"/>
      <c r="D13" s="108"/>
      <c r="E13" s="108"/>
      <c r="F13" s="108"/>
      <c r="G13" s="109"/>
      <c r="H13" s="2"/>
    </row>
    <row r="14" spans="1:8" ht="20.100000000000001" customHeight="1" x14ac:dyDescent="0.3">
      <c r="A14" s="2"/>
      <c r="B14" s="107"/>
      <c r="C14" s="108"/>
      <c r="D14" s="108"/>
      <c r="E14" s="108"/>
      <c r="F14" s="108"/>
      <c r="G14" s="109"/>
      <c r="H14" s="2"/>
    </row>
    <row r="15" spans="1:8" ht="20.100000000000001" customHeight="1" x14ac:dyDescent="0.3">
      <c r="A15" s="2"/>
      <c r="B15" s="107"/>
      <c r="C15" s="108"/>
      <c r="D15" s="108"/>
      <c r="E15" s="108"/>
      <c r="F15" s="108"/>
      <c r="G15" s="109"/>
      <c r="H15" s="2"/>
    </row>
    <row r="16" spans="1:8" ht="20.100000000000001" customHeight="1" thickBot="1" x14ac:dyDescent="0.35">
      <c r="A16" s="2"/>
      <c r="B16" s="110"/>
      <c r="C16" s="111"/>
      <c r="D16" s="111"/>
      <c r="E16" s="111"/>
      <c r="F16" s="111"/>
      <c r="G16" s="112"/>
      <c r="H16" s="2"/>
    </row>
    <row r="17" spans="1:8" ht="9.75" customHeight="1" thickBot="1" x14ac:dyDescent="0.35">
      <c r="A17" s="2"/>
      <c r="B17" s="2"/>
      <c r="C17" s="2"/>
      <c r="D17" s="2"/>
      <c r="E17" s="2"/>
      <c r="F17" s="2"/>
      <c r="G17" s="2"/>
      <c r="H17" s="2"/>
    </row>
    <row r="18" spans="1:8" ht="16.8" thickTop="1" x14ac:dyDescent="0.3">
      <c r="A18" s="2"/>
      <c r="B18" s="116" t="s">
        <v>34</v>
      </c>
      <c r="C18" s="117"/>
      <c r="D18" s="117"/>
      <c r="E18" s="117"/>
      <c r="F18" s="117"/>
      <c r="G18" s="118"/>
      <c r="H18" s="2"/>
    </row>
    <row r="19" spans="1:8" ht="16.8" thickBot="1" x14ac:dyDescent="0.35">
      <c r="A19" s="2"/>
      <c r="B19" s="113" t="s">
        <v>18</v>
      </c>
      <c r="C19" s="114"/>
      <c r="D19" s="114"/>
      <c r="E19" s="114"/>
      <c r="F19" s="114"/>
      <c r="G19" s="115"/>
      <c r="H19" s="2"/>
    </row>
    <row r="20" spans="1:8" ht="9" customHeight="1" thickTop="1" x14ac:dyDescent="0.3">
      <c r="A20" s="2"/>
      <c r="H20" s="2"/>
    </row>
    <row r="21" spans="1:8" ht="28.2" x14ac:dyDescent="0.3">
      <c r="A21" s="2"/>
      <c r="B21" s="99" t="s">
        <v>51</v>
      </c>
      <c r="C21" s="100"/>
      <c r="D21" s="100"/>
      <c r="E21" s="100"/>
      <c r="F21" s="100"/>
      <c r="G21" s="100"/>
      <c r="H21" s="2"/>
    </row>
    <row r="22" spans="1:8" x14ac:dyDescent="0.3">
      <c r="A22" s="2"/>
      <c r="B22" s="2"/>
      <c r="C22"/>
      <c r="D22"/>
      <c r="E22"/>
      <c r="F22"/>
      <c r="G22"/>
      <c r="H22" s="2"/>
    </row>
    <row r="23" spans="1:8" x14ac:dyDescent="0.3">
      <c r="A23" s="2"/>
      <c r="B23" s="2"/>
      <c r="C23" s="2"/>
      <c r="D23" s="2"/>
      <c r="E23" s="2"/>
      <c r="F23" s="2"/>
      <c r="G23" s="2"/>
      <c r="H23" s="2"/>
    </row>
    <row r="24" spans="1:8" x14ac:dyDescent="0.3">
      <c r="A24" s="2"/>
      <c r="B24" s="2"/>
      <c r="C24" s="2"/>
      <c r="D24" s="2"/>
      <c r="E24" s="2"/>
      <c r="F24" s="2"/>
      <c r="G24" s="2"/>
      <c r="H24" s="2"/>
    </row>
    <row r="25" spans="1:8" x14ac:dyDescent="0.3">
      <c r="A25" s="2"/>
      <c r="B25" s="2"/>
      <c r="C25" s="2"/>
      <c r="D25" s="2"/>
      <c r="E25" s="2"/>
      <c r="F25" s="2"/>
      <c r="G25" s="2"/>
      <c r="H25" s="2"/>
    </row>
    <row r="26" spans="1:8" x14ac:dyDescent="0.3">
      <c r="A26" s="2"/>
      <c r="B26" s="2"/>
      <c r="C26" s="2"/>
      <c r="D26" s="2"/>
      <c r="E26" s="2"/>
      <c r="F26" s="2"/>
      <c r="G26" s="2"/>
      <c r="H26" s="2"/>
    </row>
  </sheetData>
  <sheetProtection algorithmName="SHA-512" hashValue="eWZu9n5yxHKbjZZC0jb3BNfuiyAm0Cyl0xmHCjlWVYVzu36EDotizbtFaex6eYp5vAAfHulVwwwpMsTNk2HJdA==" saltValue="NJjr33R7ZAmw/1cqYwXRMw==" spinCount="100000" sheet="1" objects="1" scenarios="1" formatCells="0" formatColumns="0" formatRows="0" insertColumns="0" insertRows="0" deleteColumns="0" deleteRows="0"/>
  <protectedRanges>
    <protectedRange sqref="C4 E4 G4" name="範圍1"/>
  </protectedRanges>
  <mergeCells count="7">
    <mergeCell ref="B21:G21"/>
    <mergeCell ref="B1:G1"/>
    <mergeCell ref="B3:G3"/>
    <mergeCell ref="B2:G2"/>
    <mergeCell ref="B5:G16"/>
    <mergeCell ref="B19:G19"/>
    <mergeCell ref="B18:G1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Z303"/>
  <sheetViews>
    <sheetView workbookViewId="0">
      <pane xSplit="2" ySplit="4" topLeftCell="C5" activePane="bottomRight" state="frozenSplit"/>
      <selection pane="topRight" activeCell="C1" sqref="C1"/>
      <selection pane="bottomLeft" activeCell="A5" sqref="A5"/>
      <selection pane="bottomRight" activeCell="AB10" sqref="AB10"/>
    </sheetView>
  </sheetViews>
  <sheetFormatPr defaultRowHeight="16.2" x14ac:dyDescent="0.3"/>
  <cols>
    <col min="1" max="1" width="5.33203125" customWidth="1"/>
    <col min="2" max="2" width="9.109375" bestFit="1" customWidth="1"/>
    <col min="3" max="3" width="9.109375" customWidth="1"/>
    <col min="4" max="4" width="21.6640625" customWidth="1"/>
    <col min="5" max="5" width="7.88671875" customWidth="1"/>
    <col min="6" max="6" width="9.109375" customWidth="1"/>
    <col min="7" max="7" width="10" customWidth="1"/>
    <col min="8" max="8" width="10.6640625" hidden="1" customWidth="1"/>
    <col min="9" max="9" width="21.33203125" customWidth="1"/>
    <col min="10" max="10" width="21" style="86" customWidth="1"/>
    <col min="11" max="11" width="20.109375" style="86" customWidth="1"/>
    <col min="12" max="12" width="19.109375" style="86" customWidth="1"/>
    <col min="13" max="13" width="25.44140625" style="86" hidden="1" customWidth="1"/>
    <col min="14" max="14" width="11.109375" hidden="1" customWidth="1"/>
    <col min="15" max="15" width="11.88671875" hidden="1" customWidth="1"/>
    <col min="16" max="16" width="11.33203125" hidden="1" customWidth="1"/>
    <col min="17" max="17" width="9.88671875" hidden="1" customWidth="1"/>
    <col min="18" max="18" width="11.88671875" hidden="1" customWidth="1"/>
    <col min="19" max="19" width="14.33203125" hidden="1" customWidth="1"/>
    <col min="20" max="20" width="27" customWidth="1"/>
    <col min="21" max="21" width="9.6640625" hidden="1" customWidth="1"/>
    <col min="22" max="22" width="14.109375" hidden="1" customWidth="1"/>
    <col min="23" max="23" width="13" hidden="1" customWidth="1"/>
    <col min="24" max="24" width="19.33203125" hidden="1" customWidth="1"/>
    <col min="25" max="25" width="13.109375" hidden="1" customWidth="1"/>
    <col min="26" max="26" width="18.6640625" hidden="1" customWidth="1"/>
    <col min="35" max="35" width="5.88671875" customWidth="1"/>
  </cols>
  <sheetData>
    <row r="1" spans="1:25" x14ac:dyDescent="0.3">
      <c r="A1" s="119" t="s">
        <v>19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43"/>
      <c r="O1" s="43"/>
      <c r="P1" s="43"/>
      <c r="Q1" s="43"/>
      <c r="R1" s="3"/>
      <c r="S1" s="3"/>
      <c r="T1" s="2"/>
      <c r="U1" s="2"/>
      <c r="V1" s="2"/>
      <c r="W1" s="2"/>
      <c r="X1" s="2"/>
    </row>
    <row r="2" spans="1:25" ht="22.2" thickBot="1" x14ac:dyDescent="0.35">
      <c r="A2" s="123" t="s">
        <v>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44"/>
      <c r="O2" s="44"/>
      <c r="P2" s="44"/>
      <c r="Q2" s="44"/>
      <c r="R2" s="4"/>
      <c r="S2" s="4"/>
      <c r="T2" s="2"/>
      <c r="U2" s="2"/>
      <c r="V2" s="2"/>
      <c r="W2" s="2"/>
      <c r="X2" s="15" t="s">
        <v>14</v>
      </c>
    </row>
    <row r="3" spans="1:25" ht="28.8" thickBot="1" x14ac:dyDescent="0.35">
      <c r="A3" s="125" t="str">
        <f>IF(   OR(說明與注意事項!C4="",  說明與注意事項!E4=""),"請務必於說明頁填寫聯絡資訊！","")</f>
        <v>請務必於說明頁填寫聯絡資訊！</v>
      </c>
      <c r="B3" s="126"/>
      <c r="C3" s="126"/>
      <c r="D3" s="126"/>
      <c r="E3" s="126"/>
      <c r="F3" s="127"/>
      <c r="G3" s="121" t="s">
        <v>4</v>
      </c>
      <c r="H3" s="121"/>
      <c r="I3" s="2"/>
      <c r="J3" s="121" t="s">
        <v>241</v>
      </c>
      <c r="K3" s="122"/>
      <c r="L3" s="122"/>
      <c r="M3" s="122"/>
      <c r="P3" s="87" t="str">
        <f>IF( 設定!R18="Y","填寫搭檔姓名","")</f>
        <v/>
      </c>
      <c r="Q3" s="52"/>
      <c r="R3" s="121" t="str">
        <f>IF( 設定!C$13="Y","保險","")</f>
        <v/>
      </c>
      <c r="S3" s="122"/>
      <c r="T3" s="2"/>
      <c r="U3" s="2"/>
      <c r="V3" s="2"/>
      <c r="W3" s="2"/>
      <c r="X3" s="12">
        <f>SUM(U6:U303)</f>
        <v>0</v>
      </c>
    </row>
    <row r="4" spans="1:25" x14ac:dyDescent="0.3">
      <c r="A4" s="13"/>
      <c r="B4" s="13" t="s">
        <v>0</v>
      </c>
      <c r="C4" s="13" t="s">
        <v>1</v>
      </c>
      <c r="D4" s="13" t="s">
        <v>2</v>
      </c>
      <c r="E4" s="13" t="s">
        <v>3</v>
      </c>
      <c r="F4" s="13" t="s">
        <v>25</v>
      </c>
      <c r="G4" s="13" t="s">
        <v>242</v>
      </c>
      <c r="H4" s="13" t="s">
        <v>5</v>
      </c>
      <c r="I4" s="14" t="s">
        <v>239</v>
      </c>
      <c r="J4" s="14" t="str">
        <f>IF( 設定!F24="Y","並排花式基本型","請隱藏此欄，勿刪除")</f>
        <v>並排花式基本型</v>
      </c>
      <c r="K4" s="13" t="str">
        <f>IF( 設定!F25="Y","並排花式自由型","請隱藏此欄，勿刪除")</f>
        <v>並排花式自由型</v>
      </c>
      <c r="L4" s="13" t="str">
        <f>IF( 設定!F26="Y","直排花式自由型","請隱藏此欄，勿刪除")</f>
        <v>直排花式自由型</v>
      </c>
      <c r="M4" s="13" t="str">
        <f>IF( 設定!F27="Y","綜合型","請隱藏此欄，勿刪除")</f>
        <v>請隱藏此欄，勿刪除</v>
      </c>
      <c r="N4" s="13" t="str">
        <f>IF( 設定!M18="Y","花樁組別","請隱藏此欄，勿刪除")</f>
        <v>請隱藏此欄，勿刪除</v>
      </c>
      <c r="O4" s="13" t="str">
        <f>IF( 設定!M18="Y","單人花樁","請隱藏此欄，勿刪除")</f>
        <v>請隱藏此欄，勿刪除</v>
      </c>
      <c r="P4" s="13" t="str">
        <f>IF( 設定!R18="Y","雙人花樁","請隱藏此欄，勿刪除")</f>
        <v>請隱藏此欄，勿刪除</v>
      </c>
      <c r="Q4" s="13" t="str">
        <f>IF( 設定!W18="Y","花式煞停","請隱藏此欄，勿刪除")</f>
        <v>請隱藏此欄，勿刪除</v>
      </c>
      <c r="R4" s="13" t="str">
        <f>IF( 設定!C$13="Y","身份証號","請隱藏此欄，勿刪除")</f>
        <v>請隱藏此欄，勿刪除</v>
      </c>
      <c r="S4" s="13" t="str">
        <f>IF( 設定!C$13="Y","出生日期","請隱藏此欄，勿刪除")</f>
        <v>請隱藏此欄，勿刪除</v>
      </c>
      <c r="T4" s="13" t="s">
        <v>240</v>
      </c>
      <c r="U4" s="13" t="s">
        <v>10</v>
      </c>
      <c r="V4" s="13" t="s">
        <v>15</v>
      </c>
      <c r="W4" s="13" t="s">
        <v>23</v>
      </c>
      <c r="X4" s="2"/>
      <c r="Y4" s="49" t="s">
        <v>75</v>
      </c>
    </row>
    <row r="5" spans="1:25" ht="18.600000000000001" thickBot="1" x14ac:dyDescent="0.35">
      <c r="A5" s="96" t="s">
        <v>26</v>
      </c>
      <c r="B5" s="37" t="s">
        <v>27</v>
      </c>
      <c r="C5" s="38" t="s">
        <v>92</v>
      </c>
      <c r="D5" s="38" t="s">
        <v>247</v>
      </c>
      <c r="E5" s="38" t="s">
        <v>28</v>
      </c>
      <c r="F5" s="38" t="s">
        <v>29</v>
      </c>
      <c r="G5" s="38" t="s">
        <v>30</v>
      </c>
      <c r="H5" s="38"/>
      <c r="I5" s="38" t="s">
        <v>243</v>
      </c>
      <c r="J5" s="38">
        <v>1</v>
      </c>
      <c r="K5" s="38">
        <v>1</v>
      </c>
      <c r="L5" s="38">
        <v>1</v>
      </c>
      <c r="M5" s="38"/>
      <c r="N5" s="38"/>
      <c r="O5" s="38"/>
      <c r="P5" s="38"/>
      <c r="Q5" s="38"/>
      <c r="R5" s="88" t="s">
        <v>230</v>
      </c>
      <c r="S5" s="89">
        <v>36144</v>
      </c>
      <c r="T5" s="45">
        <f>(IF(J5&lt;&gt;"",1,0)+IF(K5&lt;&gt;"",1,0)+IF(L5&lt;&gt;"",1,0))</f>
        <v>3</v>
      </c>
      <c r="U5" s="46">
        <f>VALUE(IF(T5=0,"0","0") &amp; IF(T5=1,設定!F$19,"0") &amp;IF(T5=2,設定!F$20,"") &amp;IF(T5=3,設定!F$21,""))+VALUE(IF(O5="","0",設定!M$20))+VALUE(IF(P5="","0",設定!R$20))+VALUE(IF(Q5="","0",設定!W$20))</f>
        <v>0</v>
      </c>
      <c r="V5" s="39">
        <f t="shared" ref="V5:V68" si="0">IF(B5&lt;&gt;"",0,1)</f>
        <v>0</v>
      </c>
      <c r="W5" s="10" t="str">
        <f>IF(B5="","",IF(C5="","縣市未填,","") &amp; IF(D5="","單位未填, ","")     &amp;IF(AND(I5&lt;&gt;"",J5="",K5="",M5=""),"速樁項目錯誤,","")       &amp;IF(AND(OR(J5&lt;&gt;"",K5&lt;&gt;"",M5&lt;&gt;""),I5=""),"速樁組別未填,","")        &amp;IF(AND(T5=0,N5="",O5="",P5="",Q5=""),"未報名任何競賽項目,","")    &amp;IF(AND(設定!C$13="Y",OR(R5="",S5="")),"保險資料不完整,","")          &amp;IF(AND(N5="",O5&lt;&gt;""),"花樁組別未填,","") &amp;IF(AND(N5&lt;&gt;"",O5=""),"單人花樁未填",""))</f>
        <v/>
      </c>
      <c r="X5" s="2"/>
    </row>
    <row r="6" spans="1:25" x14ac:dyDescent="0.3">
      <c r="A6" s="97">
        <v>1</v>
      </c>
      <c r="B6" s="31"/>
      <c r="C6" s="32"/>
      <c r="D6" s="33"/>
      <c r="E6" s="32"/>
      <c r="F6" s="32"/>
      <c r="G6" s="32"/>
      <c r="H6" s="32"/>
      <c r="I6" s="34"/>
      <c r="J6" s="32"/>
      <c r="K6" s="32"/>
      <c r="L6" s="32"/>
      <c r="M6" s="32"/>
      <c r="N6" s="32"/>
      <c r="O6" s="32"/>
      <c r="P6" s="32"/>
      <c r="Q6" s="32"/>
      <c r="R6" s="31"/>
      <c r="S6" s="35"/>
      <c r="T6" s="95">
        <f t="shared" ref="T6:T69" si="1">(IF(J6&lt;&gt;"",1,0)+IF(K6&lt;&gt;"",1,0)+IF(L6&lt;&gt;"",1,0)+IF(M6&lt;&gt;"",1,0))</f>
        <v>0</v>
      </c>
      <c r="U6" s="36">
        <f>VALUE(IF(T6=0,"0","0") &amp; IF(T6=1,設定!F$19,"0") &amp;IF(T6=2,設定!F$20,"") &amp;IF(T6=3,設定!F$21,""))+VALUE(IF(O6="","0",設定!M$20))+VALUE(IF(P6="","0",設定!R$20))+VALUE(IF(Q6="","0",設定!W$20))</f>
        <v>0</v>
      </c>
      <c r="V6" s="10">
        <f t="shared" si="0"/>
        <v>1</v>
      </c>
      <c r="W6" s="10" t="str">
        <f>IF(B6="","",IF(C6="","縣市未填,","") &amp; IF(D6="","單位未填, ","")     &amp;IF(AND(I6&lt;&gt;"",J6="",K6="",M6=""),"速樁項目錯誤,","")       &amp;IF(AND(OR(J6&lt;&gt;"",K6&lt;&gt;"",M6&lt;&gt;""),I6=""),"速樁組別未填,","")        &amp;IF(AND(T6=0,N6="",O6="",P6="",Q6=""),"未報名任何競賽項目,","")    &amp;IF(AND(設定!C$13="Y",OR(R6="",S6="")),"保險資料不完整,","")          &amp;IF(AND(N6="",O6&lt;&gt;""),"花樁組別未填,","") &amp;IF(AND(N6&lt;&gt;"",O6=""),"單人花樁未填",""))</f>
        <v/>
      </c>
      <c r="X6" s="2"/>
      <c r="Y6" t="str">
        <f t="shared" ref="Y6:Y69" si="2">C6 &amp; D6</f>
        <v/>
      </c>
    </row>
    <row r="7" spans="1:25" x14ac:dyDescent="0.3">
      <c r="A7" s="98">
        <v>2</v>
      </c>
      <c r="B7" s="5"/>
      <c r="C7" s="6"/>
      <c r="D7" s="7"/>
      <c r="E7" s="6"/>
      <c r="F7" s="6"/>
      <c r="G7" s="32"/>
      <c r="H7" s="32"/>
      <c r="I7" s="8"/>
      <c r="J7" s="6"/>
      <c r="K7" s="6"/>
      <c r="L7" s="6"/>
      <c r="M7" s="6"/>
      <c r="N7" s="6"/>
      <c r="O7" s="6"/>
      <c r="P7" s="6"/>
      <c r="Q7" s="6"/>
      <c r="R7" s="5"/>
      <c r="S7" s="9"/>
      <c r="T7" s="94">
        <f t="shared" si="1"/>
        <v>0</v>
      </c>
      <c r="U7" s="36">
        <f>VALUE(IF(T7=0,"0","0") &amp; IF(T7=1,設定!F$19,"0") &amp;IF(T7=2,設定!F$20,"") &amp;IF(T7=3,設定!F$21,""))+VALUE(IF(O7="","0",設定!M$20))+VALUE(IF(P7="","0",設定!R$20))+VALUE(IF(Q7="","0",設定!W$20))</f>
        <v>0</v>
      </c>
      <c r="V7" s="11">
        <f t="shared" si="0"/>
        <v>1</v>
      </c>
      <c r="W7" s="10" t="str">
        <f>IF(B7="","",IF(C7="","縣市未填,","") &amp; IF(D7="","單位未填, ","")     &amp;IF(AND(I7&lt;&gt;"",J7="",K7="",M7=""),"速樁項目錯誤,","")       &amp;IF(AND(OR(J7&lt;&gt;"",K7&lt;&gt;"",M7&lt;&gt;""),I7=""),"速樁組別未填,","")        &amp;IF(AND(T7=0,N7="",O7="",P7="",Q7=""),"未報名任何競賽項目,","")    &amp;IF(AND(設定!C$13="Y",OR(R7="",S7="")),"保險資料不完整,","")          &amp;IF(AND(N7="",O7&lt;&gt;""),"花樁組別未填,","") &amp;IF(AND(N7&lt;&gt;"",O7=""),"單人花樁未填",""))</f>
        <v/>
      </c>
      <c r="Y7" t="str">
        <f t="shared" si="2"/>
        <v/>
      </c>
    </row>
    <row r="8" spans="1:25" x14ac:dyDescent="0.3">
      <c r="A8" s="98">
        <v>3</v>
      </c>
      <c r="B8" s="5"/>
      <c r="C8" s="6"/>
      <c r="D8" s="7"/>
      <c r="E8" s="6"/>
      <c r="F8" s="6"/>
      <c r="G8" s="32"/>
      <c r="H8" s="32"/>
      <c r="I8" s="8"/>
      <c r="J8" s="6"/>
      <c r="K8" s="6"/>
      <c r="L8" s="6"/>
      <c r="M8" s="6"/>
      <c r="N8" s="6"/>
      <c r="O8" s="6"/>
      <c r="P8" s="6"/>
      <c r="Q8" s="6"/>
      <c r="R8" s="5"/>
      <c r="S8" s="9"/>
      <c r="T8" s="94">
        <f t="shared" si="1"/>
        <v>0</v>
      </c>
      <c r="U8" s="36">
        <f>VALUE(IF(T8=0,"0","0") &amp; IF(T8=1,設定!F$19,"0") &amp;IF(T8=2,設定!F$20,"") &amp;IF(T8=3,設定!F$21,""))+VALUE(IF(O8="","0",設定!M$20))+VALUE(IF(P8="","0",設定!R$20))+VALUE(IF(Q8="","0",設定!W$20))</f>
        <v>0</v>
      </c>
      <c r="V8" s="11">
        <f t="shared" si="0"/>
        <v>1</v>
      </c>
      <c r="W8" s="10" t="str">
        <f>IF(B8="","",IF(C8="","縣市未填,","") &amp; IF(D8="","單位未填, ","")     &amp;IF(AND(I8&lt;&gt;"",J8="",K8="",M8=""),"速樁項目錯誤,","")       &amp;IF(AND(OR(J8&lt;&gt;"",K8&lt;&gt;"",M8&lt;&gt;""),I8=""),"速樁組別未填,","")        &amp;IF(AND(T8=0,N8="",O8="",P8="",Q8=""),"未報名任何競賽項目,","")    &amp;IF(AND(設定!C$13="Y",OR(R8="",S8="")),"保險資料不完整,","")          &amp;IF(AND(N8="",O8&lt;&gt;""),"花樁組別未填,","") &amp;IF(AND(N8&lt;&gt;"",O8=""),"單人花樁未填",""))</f>
        <v/>
      </c>
      <c r="X8" s="2"/>
      <c r="Y8" t="str">
        <f t="shared" si="2"/>
        <v/>
      </c>
    </row>
    <row r="9" spans="1:25" x14ac:dyDescent="0.3">
      <c r="A9" s="98">
        <v>4</v>
      </c>
      <c r="B9" s="5"/>
      <c r="C9" s="6"/>
      <c r="D9" s="7"/>
      <c r="E9" s="6"/>
      <c r="F9" s="6"/>
      <c r="G9" s="32"/>
      <c r="H9" s="32"/>
      <c r="I9" s="8"/>
      <c r="J9" s="6"/>
      <c r="K9" s="6"/>
      <c r="L9" s="6"/>
      <c r="M9" s="6"/>
      <c r="N9" s="6"/>
      <c r="O9" s="6"/>
      <c r="P9" s="6"/>
      <c r="Q9" s="6"/>
      <c r="R9" s="5"/>
      <c r="S9" s="9"/>
      <c r="T9" s="94">
        <f t="shared" si="1"/>
        <v>0</v>
      </c>
      <c r="U9" s="36">
        <f>VALUE(IF(T9=0,"0","0") &amp; IF(T9=1,設定!F$19,"0") &amp;IF(T9=2,設定!F$20,"") &amp;IF(T9=3,設定!F$21,""))+VALUE(IF(O9="","0",設定!M$20))+VALUE(IF(P9="","0",設定!R$20))+VALUE(IF(Q9="","0",設定!W$20))</f>
        <v>0</v>
      </c>
      <c r="V9" s="11">
        <f t="shared" si="0"/>
        <v>1</v>
      </c>
      <c r="W9" s="10" t="str">
        <f>IF(B9="","",IF(C9="","縣市未填,","") &amp; IF(D9="","單位未填, ","")     &amp;IF(AND(I9&lt;&gt;"",J9="",K9="",M9=""),"速樁項目錯誤,","")       &amp;IF(AND(OR(J9&lt;&gt;"",K9&lt;&gt;"",M9&lt;&gt;""),I9=""),"速樁組別未填,","")        &amp;IF(AND(T9=0,N9="",O9="",P9="",Q9=""),"未報名任何競賽項目,","")    &amp;IF(AND(設定!C$13="Y",OR(R9="",S9="")),"保險資料不完整,","")          &amp;IF(AND(N9="",O9&lt;&gt;""),"花樁組別未填,","") &amp;IF(AND(N9&lt;&gt;"",O9=""),"單人花樁未填",""))</f>
        <v/>
      </c>
      <c r="X9" s="2"/>
      <c r="Y9" t="str">
        <f t="shared" si="2"/>
        <v/>
      </c>
    </row>
    <row r="10" spans="1:25" x14ac:dyDescent="0.3">
      <c r="A10" s="98">
        <v>5</v>
      </c>
      <c r="B10" s="5"/>
      <c r="C10" s="6"/>
      <c r="D10" s="7"/>
      <c r="E10" s="6"/>
      <c r="F10" s="6"/>
      <c r="G10" s="32"/>
      <c r="H10" s="32"/>
      <c r="I10" s="8"/>
      <c r="J10" s="6"/>
      <c r="K10" s="6"/>
      <c r="L10" s="6"/>
      <c r="M10" s="6"/>
      <c r="N10" s="6"/>
      <c r="O10" s="6"/>
      <c r="P10" s="6"/>
      <c r="Q10" s="6"/>
      <c r="R10" s="5"/>
      <c r="S10" s="9"/>
      <c r="T10" s="94">
        <f t="shared" si="1"/>
        <v>0</v>
      </c>
      <c r="U10" s="36">
        <f>VALUE(IF(T10=0,"0","0") &amp; IF(T10=1,設定!F$19,"0") &amp;IF(T10=2,設定!F$20,"") &amp;IF(T10=3,設定!F$21,""))+VALUE(IF(O10="","0",設定!M$20))+VALUE(IF(P10="","0",設定!R$20))+VALUE(IF(Q10="","0",設定!W$20))</f>
        <v>0</v>
      </c>
      <c r="V10" s="11">
        <f t="shared" si="0"/>
        <v>1</v>
      </c>
      <c r="W10" s="10" t="str">
        <f>IF(B10="","",IF(C10="","縣市未填,","") &amp; IF(D10="","單位未填, ","")     &amp;IF(AND(I10&lt;&gt;"",J10="",K10="",M10=""),"速樁項目錯誤,","")       &amp;IF(AND(OR(J10&lt;&gt;"",K10&lt;&gt;"",M10&lt;&gt;""),I10=""),"速樁組別未填,","")        &amp;IF(AND(T10=0,N10="",O10="",P10="",Q10=""),"未報名任何競賽項目,","")    &amp;IF(AND(設定!C$13="Y",OR(R10="",S10="")),"保險資料不完整,","")          &amp;IF(AND(N10="",O10&lt;&gt;""),"花樁組別未填,","") &amp;IF(AND(N10&lt;&gt;"",O10=""),"單人花樁未填",""))</f>
        <v/>
      </c>
      <c r="X10" s="2"/>
      <c r="Y10" t="str">
        <f t="shared" si="2"/>
        <v/>
      </c>
    </row>
    <row r="11" spans="1:25" x14ac:dyDescent="0.3">
      <c r="A11" s="98">
        <v>6</v>
      </c>
      <c r="B11" s="5"/>
      <c r="C11" s="6"/>
      <c r="D11" s="7"/>
      <c r="E11" s="6"/>
      <c r="F11" s="6"/>
      <c r="G11" s="32"/>
      <c r="H11" s="32"/>
      <c r="I11" s="8"/>
      <c r="J11" s="6"/>
      <c r="K11" s="6"/>
      <c r="L11" s="6"/>
      <c r="M11" s="6"/>
      <c r="N11" s="6"/>
      <c r="O11" s="6"/>
      <c r="P11" s="6"/>
      <c r="Q11" s="6"/>
      <c r="R11" s="5"/>
      <c r="S11" s="9"/>
      <c r="T11" s="94">
        <f t="shared" si="1"/>
        <v>0</v>
      </c>
      <c r="U11" s="36">
        <f>VALUE(IF(T11=0,"0","0") &amp; IF(T11=1,設定!F$19,"0") &amp;IF(T11=2,設定!F$20,"") &amp;IF(T11=3,設定!F$21,""))+VALUE(IF(O11="","0",設定!M$20))+VALUE(IF(P11="","0",設定!R$20))+VALUE(IF(Q11="","0",設定!W$20))</f>
        <v>0</v>
      </c>
      <c r="V11" s="11">
        <f t="shared" si="0"/>
        <v>1</v>
      </c>
      <c r="W11" s="10" t="str">
        <f>IF(B11="","",IF(C11="","縣市未填,","") &amp; IF(D11="","單位未填, ","")     &amp;IF(AND(I11&lt;&gt;"",J11="",K11="",M11=""),"速樁項目錯誤,","")       &amp;IF(AND(OR(J11&lt;&gt;"",K11&lt;&gt;"",M11&lt;&gt;""),I11=""),"速樁組別未填,","")        &amp;IF(AND(T11=0,N11="",O11="",P11="",Q11=""),"未報名任何競賽項目,","")    &amp;IF(AND(設定!C$13="Y",OR(R11="",S11="")),"保險資料不完整,","")          &amp;IF(AND(N11="",O11&lt;&gt;""),"花樁組別未填,","") &amp;IF(AND(N11&lt;&gt;"",O11=""),"單人花樁未填",""))</f>
        <v/>
      </c>
      <c r="X11" s="2"/>
      <c r="Y11" t="str">
        <f t="shared" si="2"/>
        <v/>
      </c>
    </row>
    <row r="12" spans="1:25" x14ac:dyDescent="0.3">
      <c r="A12" s="98">
        <v>7</v>
      </c>
      <c r="B12" s="5"/>
      <c r="C12" s="6"/>
      <c r="D12" s="7"/>
      <c r="E12" s="6"/>
      <c r="F12" s="6"/>
      <c r="G12" s="32"/>
      <c r="H12" s="32"/>
      <c r="I12" s="8"/>
      <c r="J12" s="6"/>
      <c r="K12" s="6"/>
      <c r="L12" s="6"/>
      <c r="M12" s="6"/>
      <c r="N12" s="6"/>
      <c r="O12" s="6"/>
      <c r="P12" s="6"/>
      <c r="Q12" s="6"/>
      <c r="R12" s="5"/>
      <c r="S12" s="9"/>
      <c r="T12" s="94">
        <f t="shared" si="1"/>
        <v>0</v>
      </c>
      <c r="U12" s="36">
        <f>VALUE(IF(T12=0,"0","0") &amp; IF(T12=1,設定!F$19,"0") &amp;IF(T12=2,設定!F$20,"") &amp;IF(T12=3,設定!F$21,""))+VALUE(IF(O12="","0",設定!M$20))+VALUE(IF(P12="","0",設定!R$20))+VALUE(IF(Q12="","0",設定!W$20))</f>
        <v>0</v>
      </c>
      <c r="V12" s="11">
        <f t="shared" si="0"/>
        <v>1</v>
      </c>
      <c r="W12" s="10" t="str">
        <f>IF(B12="","",IF(C12="","縣市未填,","") &amp; IF(D12="","單位未填, ","")     &amp;IF(AND(I12&lt;&gt;"",J12="",K12="",M12=""),"速樁項目錯誤,","")       &amp;IF(AND(OR(J12&lt;&gt;"",K12&lt;&gt;"",M12&lt;&gt;""),I12=""),"速樁組別未填,","")        &amp;IF(AND(T12=0,N12="",O12="",P12="",Q12=""),"未報名任何競賽項目,","")    &amp;IF(AND(設定!C$13="Y",OR(R12="",S12="")),"保險資料不完整,","")          &amp;IF(AND(N12="",O12&lt;&gt;""),"花樁組別未填,","") &amp;IF(AND(N12&lt;&gt;"",O12=""),"單人花樁未填",""))</f>
        <v/>
      </c>
      <c r="X12" s="2"/>
      <c r="Y12" t="str">
        <f t="shared" si="2"/>
        <v/>
      </c>
    </row>
    <row r="13" spans="1:25" x14ac:dyDescent="0.3">
      <c r="A13" s="98">
        <v>8</v>
      </c>
      <c r="B13" s="5"/>
      <c r="C13" s="6"/>
      <c r="D13" s="7"/>
      <c r="E13" s="6"/>
      <c r="F13" s="6"/>
      <c r="G13" s="32"/>
      <c r="H13" s="32"/>
      <c r="I13" s="8"/>
      <c r="J13" s="6"/>
      <c r="K13" s="6"/>
      <c r="L13" s="6"/>
      <c r="M13" s="6"/>
      <c r="N13" s="6"/>
      <c r="O13" s="6"/>
      <c r="P13" s="6"/>
      <c r="Q13" s="6"/>
      <c r="R13" s="5"/>
      <c r="S13" s="9"/>
      <c r="T13" s="94">
        <f t="shared" si="1"/>
        <v>0</v>
      </c>
      <c r="U13" s="36">
        <f>VALUE(IF(T13=0,"0","0") &amp; IF(T13=1,設定!F$19,"0") &amp;IF(T13=2,設定!F$20,"") &amp;IF(T13=3,設定!F$21,""))+VALUE(IF(O13="","0",設定!M$20))+VALUE(IF(P13="","0",設定!R$20))+VALUE(IF(Q13="","0",設定!W$20))</f>
        <v>0</v>
      </c>
      <c r="V13" s="11">
        <f t="shared" si="0"/>
        <v>1</v>
      </c>
      <c r="W13" s="10" t="str">
        <f>IF(B13="","",IF(C13="","縣市未填,","") &amp; IF(D13="","單位未填, ","")     &amp;IF(AND(I13&lt;&gt;"",J13="",K13="",M13=""),"速樁項目錯誤,","")       &amp;IF(AND(OR(J13&lt;&gt;"",K13&lt;&gt;"",M13&lt;&gt;""),I13=""),"速樁組別未填,","")        &amp;IF(AND(T13=0,N13="",O13="",P13="",Q13=""),"未報名任何競賽項目,","")    &amp;IF(AND(設定!C$13="Y",OR(R13="",S13="")),"保險資料不完整,","")          &amp;IF(AND(N13="",O13&lt;&gt;""),"花樁組別未填,","") &amp;IF(AND(N13&lt;&gt;"",O13=""),"單人花樁未填",""))</f>
        <v/>
      </c>
      <c r="X13" s="2"/>
      <c r="Y13" t="str">
        <f t="shared" si="2"/>
        <v/>
      </c>
    </row>
    <row r="14" spans="1:25" x14ac:dyDescent="0.3">
      <c r="A14" s="98">
        <v>9</v>
      </c>
      <c r="B14" s="5"/>
      <c r="C14" s="6"/>
      <c r="D14" s="7"/>
      <c r="E14" s="6"/>
      <c r="F14" s="6"/>
      <c r="G14" s="32"/>
      <c r="H14" s="32"/>
      <c r="I14" s="8"/>
      <c r="J14" s="6"/>
      <c r="K14" s="6"/>
      <c r="L14" s="6"/>
      <c r="M14" s="6"/>
      <c r="N14" s="6"/>
      <c r="O14" s="6"/>
      <c r="P14" s="6"/>
      <c r="Q14" s="6"/>
      <c r="R14" s="5"/>
      <c r="S14" s="9"/>
      <c r="T14" s="94">
        <f t="shared" si="1"/>
        <v>0</v>
      </c>
      <c r="U14" s="36">
        <f>VALUE(IF(T14=0,"0","0") &amp; IF(T14=1,設定!F$19,"0") &amp;IF(T14=2,設定!F$20,"") &amp;IF(T14=3,設定!F$21,""))+VALUE(IF(O14="","0",設定!M$20))+VALUE(IF(P14="","0",設定!R$20))+VALUE(IF(Q14="","0",設定!W$20))</f>
        <v>0</v>
      </c>
      <c r="V14" s="11">
        <f t="shared" si="0"/>
        <v>1</v>
      </c>
      <c r="W14" s="10" t="str">
        <f>IF(B14="","",IF(C14="","縣市未填,","") &amp; IF(D14="","單位未填, ","")     &amp;IF(AND(I14&lt;&gt;"",J14="",K14="",M14=""),"速樁項目錯誤,","")       &amp;IF(AND(OR(J14&lt;&gt;"",K14&lt;&gt;"",M14&lt;&gt;""),I14=""),"速樁組別未填,","")        &amp;IF(AND(T14=0,N14="",O14="",P14="",Q14=""),"未報名任何競賽項目,","")    &amp;IF(AND(設定!C$13="Y",OR(R14="",S14="")),"保險資料不完整,","")          &amp;IF(AND(N14="",O14&lt;&gt;""),"花樁組別未填,","") &amp;IF(AND(N14&lt;&gt;"",O14=""),"單人花樁未填",""))</f>
        <v/>
      </c>
      <c r="X14" s="2"/>
      <c r="Y14" t="str">
        <f t="shared" si="2"/>
        <v/>
      </c>
    </row>
    <row r="15" spans="1:25" x14ac:dyDescent="0.3">
      <c r="A15" s="98">
        <v>10</v>
      </c>
      <c r="B15" s="5"/>
      <c r="C15" s="6"/>
      <c r="D15" s="7"/>
      <c r="E15" s="6"/>
      <c r="F15" s="6"/>
      <c r="G15" s="32"/>
      <c r="H15" s="32"/>
      <c r="I15" s="8"/>
      <c r="J15" s="6"/>
      <c r="K15" s="6"/>
      <c r="L15" s="6"/>
      <c r="M15" s="6"/>
      <c r="N15" s="6"/>
      <c r="O15" s="6"/>
      <c r="P15" s="6"/>
      <c r="Q15" s="6"/>
      <c r="R15" s="5"/>
      <c r="S15" s="9"/>
      <c r="T15" s="94">
        <f t="shared" si="1"/>
        <v>0</v>
      </c>
      <c r="U15" s="36">
        <f>VALUE(IF(T15=0,"0","0") &amp; IF(T15=1,設定!F$19,"0") &amp;IF(T15=2,設定!F$20,"") &amp;IF(T15=3,設定!F$21,""))+VALUE(IF(O15="","0",設定!M$20))+VALUE(IF(P15="","0",設定!R$20))+VALUE(IF(Q15="","0",設定!W$20))</f>
        <v>0</v>
      </c>
      <c r="V15" s="11">
        <f t="shared" si="0"/>
        <v>1</v>
      </c>
      <c r="W15" s="10" t="str">
        <f>IF(B15="","",IF(C15="","縣市未填,","") &amp; IF(D15="","單位未填, ","")     &amp;IF(AND(I15&lt;&gt;"",J15="",K15="",M15=""),"速樁項目錯誤,","")       &amp;IF(AND(OR(J15&lt;&gt;"",K15&lt;&gt;"",M15&lt;&gt;""),I15=""),"速樁組別未填,","")        &amp;IF(AND(T15=0,N15="",O15="",P15="",Q15=""),"未報名任何競賽項目,","")    &amp;IF(AND(設定!C$13="Y",OR(R15="",S15="")),"保險資料不完整,","")          &amp;IF(AND(N15="",O15&lt;&gt;""),"花樁組別未填,","") &amp;IF(AND(N15&lt;&gt;"",O15=""),"單人花樁未填",""))</f>
        <v/>
      </c>
      <c r="X15" s="2"/>
      <c r="Y15" t="str">
        <f t="shared" si="2"/>
        <v/>
      </c>
    </row>
    <row r="16" spans="1:25" x14ac:dyDescent="0.3">
      <c r="A16" s="98">
        <v>11</v>
      </c>
      <c r="B16" s="5"/>
      <c r="C16" s="6"/>
      <c r="D16" s="7"/>
      <c r="E16" s="6"/>
      <c r="F16" s="6"/>
      <c r="G16" s="32"/>
      <c r="H16" s="32"/>
      <c r="I16" s="8"/>
      <c r="J16" s="6"/>
      <c r="K16" s="6"/>
      <c r="L16" s="6"/>
      <c r="M16" s="6"/>
      <c r="N16" s="6"/>
      <c r="O16" s="6"/>
      <c r="P16" s="6"/>
      <c r="Q16" s="6"/>
      <c r="R16" s="5"/>
      <c r="S16" s="9"/>
      <c r="T16" s="94">
        <f t="shared" si="1"/>
        <v>0</v>
      </c>
      <c r="U16" s="36">
        <f>VALUE(IF(T16=0,"0","0") &amp; IF(T16=1,設定!F$19,"0") &amp;IF(T16=2,設定!F$20,"") &amp;IF(T16=3,設定!F$21,""))+VALUE(IF(O16="","0",設定!M$20))+VALUE(IF(P16="","0",設定!R$20))+VALUE(IF(Q16="","0",設定!W$20))</f>
        <v>0</v>
      </c>
      <c r="V16" s="11">
        <f t="shared" si="0"/>
        <v>1</v>
      </c>
      <c r="W16" s="10" t="str">
        <f>IF(B16="","",IF(C16="","縣市未填,","") &amp; IF(D16="","單位未填, ","")     &amp;IF(AND(I16&lt;&gt;"",J16="",K16="",M16=""),"速樁項目錯誤,","")       &amp;IF(AND(OR(J16&lt;&gt;"",K16&lt;&gt;"",M16&lt;&gt;""),I16=""),"速樁組別未填,","")        &amp;IF(AND(T16=0,N16="",O16="",P16="",Q16=""),"未報名任何競賽項目,","")    &amp;IF(AND(設定!C$13="Y",OR(R16="",S16="")),"保險資料不完整,","")          &amp;IF(AND(N16="",O16&lt;&gt;""),"花樁組別未填,","") &amp;IF(AND(N16&lt;&gt;"",O16=""),"單人花樁未填",""))</f>
        <v/>
      </c>
      <c r="X16" s="2"/>
      <c r="Y16" t="str">
        <f t="shared" si="2"/>
        <v/>
      </c>
    </row>
    <row r="17" spans="1:25" x14ac:dyDescent="0.3">
      <c r="A17" s="98">
        <v>12</v>
      </c>
      <c r="B17" s="5"/>
      <c r="C17" s="6"/>
      <c r="D17" s="7"/>
      <c r="E17" s="6"/>
      <c r="F17" s="6"/>
      <c r="G17" s="32"/>
      <c r="H17" s="32"/>
      <c r="I17" s="8"/>
      <c r="J17" s="6"/>
      <c r="K17" s="6"/>
      <c r="L17" s="6"/>
      <c r="M17" s="6"/>
      <c r="N17" s="6"/>
      <c r="O17" s="6"/>
      <c r="P17" s="6"/>
      <c r="Q17" s="6"/>
      <c r="R17" s="5"/>
      <c r="S17" s="9"/>
      <c r="T17" s="94">
        <f t="shared" si="1"/>
        <v>0</v>
      </c>
      <c r="U17" s="36">
        <f>VALUE(IF(T17=0,"0","0") &amp; IF(T17=1,設定!F$19,"0") &amp;IF(T17=2,設定!F$20,"") &amp;IF(T17=3,設定!F$21,""))+VALUE(IF(O17="","0",設定!M$20))+VALUE(IF(P17="","0",設定!R$20))+VALUE(IF(Q17="","0",設定!W$20))</f>
        <v>0</v>
      </c>
      <c r="V17" s="11">
        <f t="shared" si="0"/>
        <v>1</v>
      </c>
      <c r="W17" s="10" t="str">
        <f>IF(B17="","",IF(C17="","縣市未填,","") &amp; IF(D17="","單位未填, ","")     &amp;IF(AND(I17&lt;&gt;"",J17="",K17="",M17=""),"速樁項目錯誤,","")       &amp;IF(AND(OR(J17&lt;&gt;"",K17&lt;&gt;"",M17&lt;&gt;""),I17=""),"速樁組別未填,","")        &amp;IF(AND(T17=0,N17="",O17="",P17="",Q17=""),"未報名任何競賽項目,","")    &amp;IF(AND(設定!C$13="Y",OR(R17="",S17="")),"保險資料不完整,","")          &amp;IF(AND(N17="",O17&lt;&gt;""),"花樁組別未填,","") &amp;IF(AND(N17&lt;&gt;"",O17=""),"單人花樁未填",""))</f>
        <v/>
      </c>
      <c r="X17" s="2"/>
      <c r="Y17" t="str">
        <f t="shared" si="2"/>
        <v/>
      </c>
    </row>
    <row r="18" spans="1:25" x14ac:dyDescent="0.3">
      <c r="A18" s="98">
        <v>13</v>
      </c>
      <c r="B18" s="5"/>
      <c r="C18" s="6"/>
      <c r="D18" s="7"/>
      <c r="E18" s="6"/>
      <c r="F18" s="6"/>
      <c r="G18" s="32"/>
      <c r="H18" s="32"/>
      <c r="I18" s="8"/>
      <c r="J18" s="6"/>
      <c r="K18" s="6"/>
      <c r="L18" s="6"/>
      <c r="M18" s="6"/>
      <c r="N18" s="6"/>
      <c r="O18" s="6"/>
      <c r="P18" s="6"/>
      <c r="Q18" s="6"/>
      <c r="R18" s="5"/>
      <c r="S18" s="9"/>
      <c r="T18" s="94">
        <f t="shared" si="1"/>
        <v>0</v>
      </c>
      <c r="U18" s="36">
        <f>VALUE(IF(T18=0,"0","0") &amp; IF(T18=1,設定!F$19,"0") &amp;IF(T18=2,設定!F$20,"") &amp;IF(T18=3,設定!F$21,""))+VALUE(IF(O18="","0",設定!M$20))+VALUE(IF(P18="","0",設定!R$20))+VALUE(IF(Q18="","0",設定!W$20))</f>
        <v>0</v>
      </c>
      <c r="V18" s="11">
        <f t="shared" si="0"/>
        <v>1</v>
      </c>
      <c r="W18" s="10" t="str">
        <f>IF(B18="","",IF(C18="","縣市未填,","") &amp; IF(D18="","單位未填, ","")     &amp;IF(AND(I18&lt;&gt;"",J18="",K18="",M18=""),"速樁項目錯誤,","")       &amp;IF(AND(OR(J18&lt;&gt;"",K18&lt;&gt;"",M18&lt;&gt;""),I18=""),"速樁組別未填,","")        &amp;IF(AND(T18=0,N18="",O18="",P18="",Q18=""),"未報名任何競賽項目,","")    &amp;IF(AND(設定!C$13="Y",OR(R18="",S18="")),"保險資料不完整,","")          &amp;IF(AND(N18="",O18&lt;&gt;""),"花樁組別未填,","") &amp;IF(AND(N18&lt;&gt;"",O18=""),"單人花樁未填",""))</f>
        <v/>
      </c>
      <c r="X18" s="2"/>
      <c r="Y18" t="str">
        <f t="shared" si="2"/>
        <v/>
      </c>
    </row>
    <row r="19" spans="1:25" x14ac:dyDescent="0.3">
      <c r="A19" s="98">
        <v>14</v>
      </c>
      <c r="B19" s="5"/>
      <c r="C19" s="6"/>
      <c r="D19" s="7"/>
      <c r="E19" s="6"/>
      <c r="F19" s="6"/>
      <c r="G19" s="32"/>
      <c r="H19" s="32"/>
      <c r="I19" s="8"/>
      <c r="J19" s="6"/>
      <c r="K19" s="6"/>
      <c r="L19" s="6"/>
      <c r="M19" s="6"/>
      <c r="N19" s="6"/>
      <c r="O19" s="6"/>
      <c r="P19" s="6"/>
      <c r="Q19" s="6"/>
      <c r="R19" s="5"/>
      <c r="S19" s="9"/>
      <c r="T19" s="94">
        <f t="shared" si="1"/>
        <v>0</v>
      </c>
      <c r="U19" s="36">
        <f>VALUE(IF(T19=0,"0","0") &amp; IF(T19=1,設定!F$19,"0") &amp;IF(T19=2,設定!F$20,"") &amp;IF(T19=3,設定!F$21,""))+VALUE(IF(O19="","0",設定!M$20))+VALUE(IF(P19="","0",設定!R$20))+VALUE(IF(Q19="","0",設定!W$20))</f>
        <v>0</v>
      </c>
      <c r="V19" s="11">
        <f t="shared" si="0"/>
        <v>1</v>
      </c>
      <c r="W19" s="10" t="str">
        <f>IF(B19="","",IF(C19="","縣市未填,","") &amp; IF(D19="","單位未填, ","")     &amp;IF(AND(I19&lt;&gt;"",J19="",K19="",M19=""),"速樁項目錯誤,","")       &amp;IF(AND(OR(J19&lt;&gt;"",K19&lt;&gt;"",M19&lt;&gt;""),I19=""),"速樁組別未填,","")        &amp;IF(AND(T19=0,N19="",O19="",P19="",Q19=""),"未報名任何競賽項目,","")    &amp;IF(AND(設定!C$13="Y",OR(R19="",S19="")),"保險資料不完整,","")          &amp;IF(AND(N19="",O19&lt;&gt;""),"花樁組別未填,","") &amp;IF(AND(N19&lt;&gt;"",O19=""),"單人花樁未填",""))</f>
        <v/>
      </c>
      <c r="X19" s="2"/>
      <c r="Y19" t="str">
        <f t="shared" si="2"/>
        <v/>
      </c>
    </row>
    <row r="20" spans="1:25" x14ac:dyDescent="0.3">
      <c r="A20" s="98">
        <v>15</v>
      </c>
      <c r="B20" s="5"/>
      <c r="C20" s="6"/>
      <c r="D20" s="7"/>
      <c r="E20" s="6"/>
      <c r="F20" s="6"/>
      <c r="G20" s="32"/>
      <c r="H20" s="32"/>
      <c r="I20" s="8"/>
      <c r="J20" s="6"/>
      <c r="K20" s="6"/>
      <c r="L20" s="6"/>
      <c r="M20" s="6"/>
      <c r="N20" s="6"/>
      <c r="O20" s="6"/>
      <c r="P20" s="6"/>
      <c r="Q20" s="6"/>
      <c r="R20" s="5"/>
      <c r="S20" s="9"/>
      <c r="T20" s="94">
        <f t="shared" si="1"/>
        <v>0</v>
      </c>
      <c r="U20" s="36">
        <f>VALUE(IF(T20=0,"0","0") &amp; IF(T20=1,設定!F$19,"0") &amp;IF(T20=2,設定!F$20,"") &amp;IF(T20=3,設定!F$21,""))+VALUE(IF(O20="","0",設定!M$20))+VALUE(IF(P20="","0",設定!R$20))+VALUE(IF(Q20="","0",設定!W$20))</f>
        <v>0</v>
      </c>
      <c r="V20" s="11">
        <f t="shared" si="0"/>
        <v>1</v>
      </c>
      <c r="W20" s="10" t="str">
        <f>IF(B20="","",IF(C20="","縣市未填,","") &amp; IF(D20="","單位未填, ","")     &amp;IF(AND(I20&lt;&gt;"",J20="",K20="",M20=""),"速樁項目錯誤,","")       &amp;IF(AND(OR(J20&lt;&gt;"",K20&lt;&gt;"",M20&lt;&gt;""),I20=""),"速樁組別未填,","")        &amp;IF(AND(T20=0,N20="",O20="",P20="",Q20=""),"未報名任何競賽項目,","")    &amp;IF(AND(設定!C$13="Y",OR(R20="",S20="")),"保險資料不完整,","")          &amp;IF(AND(N20="",O20&lt;&gt;""),"花樁組別未填,","") &amp;IF(AND(N20&lt;&gt;"",O20=""),"單人花樁未填",""))</f>
        <v/>
      </c>
      <c r="X20" s="2"/>
      <c r="Y20" t="str">
        <f t="shared" si="2"/>
        <v/>
      </c>
    </row>
    <row r="21" spans="1:25" x14ac:dyDescent="0.3">
      <c r="A21" s="98">
        <v>16</v>
      </c>
      <c r="B21" s="5"/>
      <c r="C21" s="6"/>
      <c r="D21" s="7"/>
      <c r="E21" s="6"/>
      <c r="F21" s="6"/>
      <c r="G21" s="32"/>
      <c r="H21" s="32"/>
      <c r="I21" s="8"/>
      <c r="J21" s="6"/>
      <c r="K21" s="6"/>
      <c r="L21" s="6"/>
      <c r="M21" s="6"/>
      <c r="N21" s="6"/>
      <c r="O21" s="6"/>
      <c r="P21" s="6"/>
      <c r="Q21" s="6"/>
      <c r="R21" s="5"/>
      <c r="S21" s="9"/>
      <c r="T21" s="94">
        <f t="shared" si="1"/>
        <v>0</v>
      </c>
      <c r="U21" s="36">
        <f>VALUE(IF(T21=0,"0","0") &amp; IF(T21=1,設定!F$19,"0") &amp;IF(T21=2,設定!F$20,"") &amp;IF(T21=3,設定!F$21,""))+VALUE(IF(O21="","0",設定!M$20))+VALUE(IF(P21="","0",設定!R$20))+VALUE(IF(Q21="","0",設定!W$20))</f>
        <v>0</v>
      </c>
      <c r="V21" s="11">
        <f t="shared" si="0"/>
        <v>1</v>
      </c>
      <c r="W21" s="10" t="str">
        <f>IF(B21="","",IF(C21="","縣市未填,","") &amp; IF(D21="","單位未填, ","")     &amp;IF(AND(I21&lt;&gt;"",J21="",K21="",M21=""),"速樁項目錯誤,","")       &amp;IF(AND(OR(J21&lt;&gt;"",K21&lt;&gt;"",M21&lt;&gt;""),I21=""),"速樁組別未填,","")        &amp;IF(AND(T21=0,N21="",O21="",P21="",Q21=""),"未報名任何競賽項目,","")    &amp;IF(AND(設定!C$13="Y",OR(R21="",S21="")),"保險資料不完整,","")          &amp;IF(AND(N21="",O21&lt;&gt;""),"花樁組別未填,","") &amp;IF(AND(N21&lt;&gt;"",O21=""),"單人花樁未填",""))</f>
        <v/>
      </c>
      <c r="X21" s="2"/>
      <c r="Y21" t="str">
        <f t="shared" si="2"/>
        <v/>
      </c>
    </row>
    <row r="22" spans="1:25" x14ac:dyDescent="0.3">
      <c r="A22" s="98">
        <v>17</v>
      </c>
      <c r="B22" s="5"/>
      <c r="C22" s="6"/>
      <c r="D22" s="7"/>
      <c r="E22" s="6"/>
      <c r="F22" s="6"/>
      <c r="G22" s="32"/>
      <c r="H22" s="32"/>
      <c r="I22" s="8"/>
      <c r="J22" s="6"/>
      <c r="K22" s="6"/>
      <c r="L22" s="6"/>
      <c r="M22" s="6"/>
      <c r="N22" s="6"/>
      <c r="O22" s="6"/>
      <c r="P22" s="6"/>
      <c r="Q22" s="6"/>
      <c r="R22" s="5"/>
      <c r="S22" s="9"/>
      <c r="T22" s="94">
        <f t="shared" si="1"/>
        <v>0</v>
      </c>
      <c r="U22" s="36">
        <f>VALUE(IF(T22=0,"0","0") &amp; IF(T22=1,設定!F$19,"0") &amp;IF(T22=2,設定!F$20,"") &amp;IF(T22=3,設定!F$21,""))+VALUE(IF(O22="","0",設定!M$20))+VALUE(IF(P22="","0",設定!R$20))+VALUE(IF(Q22="","0",設定!W$20))</f>
        <v>0</v>
      </c>
      <c r="V22" s="11">
        <f t="shared" si="0"/>
        <v>1</v>
      </c>
      <c r="W22" s="10" t="str">
        <f>IF(B22="","",IF(C22="","縣市未填,","") &amp; IF(D22="","單位未填, ","")     &amp;IF(AND(I22&lt;&gt;"",J22="",K22="",M22=""),"速樁項目錯誤,","")       &amp;IF(AND(OR(J22&lt;&gt;"",K22&lt;&gt;"",M22&lt;&gt;""),I22=""),"速樁組別未填,","")        &amp;IF(AND(T22=0,N22="",O22="",P22="",Q22=""),"未報名任何競賽項目,","")    &amp;IF(AND(設定!C$13="Y",OR(R22="",S22="")),"保險資料不完整,","")          &amp;IF(AND(N22="",O22&lt;&gt;""),"花樁組別未填,","") &amp;IF(AND(N22&lt;&gt;"",O22=""),"單人花樁未填",""))</f>
        <v/>
      </c>
      <c r="X22" s="2"/>
      <c r="Y22" t="str">
        <f t="shared" si="2"/>
        <v/>
      </c>
    </row>
    <row r="23" spans="1:25" x14ac:dyDescent="0.3">
      <c r="A23" s="98">
        <v>18</v>
      </c>
      <c r="B23" s="5"/>
      <c r="C23" s="6"/>
      <c r="D23" s="7"/>
      <c r="E23" s="6"/>
      <c r="F23" s="6"/>
      <c r="G23" s="32"/>
      <c r="H23" s="32"/>
      <c r="I23" s="8"/>
      <c r="J23" s="6"/>
      <c r="K23" s="6"/>
      <c r="L23" s="6"/>
      <c r="M23" s="6"/>
      <c r="N23" s="6"/>
      <c r="O23" s="6"/>
      <c r="P23" s="6"/>
      <c r="Q23" s="6"/>
      <c r="R23" s="5"/>
      <c r="S23" s="9"/>
      <c r="T23" s="94">
        <f t="shared" si="1"/>
        <v>0</v>
      </c>
      <c r="U23" s="36">
        <f>VALUE(IF(T23=0,"0","0") &amp; IF(T23=1,設定!F$19,"0") &amp;IF(T23=2,設定!F$20,"") &amp;IF(T23=3,設定!F$21,""))+VALUE(IF(O23="","0",設定!M$20))+VALUE(IF(P23="","0",設定!R$20))+VALUE(IF(Q23="","0",設定!W$20))</f>
        <v>0</v>
      </c>
      <c r="V23" s="11">
        <f t="shared" si="0"/>
        <v>1</v>
      </c>
      <c r="W23" s="10" t="str">
        <f>IF(B23="","",IF(C23="","縣市未填,","") &amp; IF(D23="","單位未填, ","")     &amp;IF(AND(I23&lt;&gt;"",J23="",K23="",M23=""),"速樁項目錯誤,","")       &amp;IF(AND(OR(J23&lt;&gt;"",K23&lt;&gt;"",M23&lt;&gt;""),I23=""),"速樁組別未填,","")        &amp;IF(AND(T23=0,N23="",O23="",P23="",Q23=""),"未報名任何競賽項目,","")    &amp;IF(AND(設定!C$13="Y",OR(R23="",S23="")),"保險資料不完整,","")          &amp;IF(AND(N23="",O23&lt;&gt;""),"花樁組別未填,","") &amp;IF(AND(N23&lt;&gt;"",O23=""),"單人花樁未填",""))</f>
        <v/>
      </c>
      <c r="X23" s="2"/>
      <c r="Y23" t="str">
        <f t="shared" si="2"/>
        <v/>
      </c>
    </row>
    <row r="24" spans="1:25" x14ac:dyDescent="0.3">
      <c r="A24" s="98">
        <v>19</v>
      </c>
      <c r="B24" s="5"/>
      <c r="C24" s="6"/>
      <c r="D24" s="7"/>
      <c r="E24" s="6"/>
      <c r="F24" s="6"/>
      <c r="G24" s="32"/>
      <c r="H24" s="32"/>
      <c r="I24" s="8"/>
      <c r="J24" s="6"/>
      <c r="K24" s="6"/>
      <c r="L24" s="6"/>
      <c r="M24" s="6"/>
      <c r="N24" s="6"/>
      <c r="O24" s="6"/>
      <c r="P24" s="6"/>
      <c r="Q24" s="6"/>
      <c r="R24" s="5"/>
      <c r="S24" s="9"/>
      <c r="T24" s="94">
        <f t="shared" si="1"/>
        <v>0</v>
      </c>
      <c r="U24" s="36">
        <f>VALUE(IF(T24=0,"0","0") &amp; IF(T24=1,設定!F$19,"0") &amp;IF(T24=2,設定!F$20,"") &amp;IF(T24=3,設定!F$21,""))+VALUE(IF(O24="","0",設定!M$20))+VALUE(IF(P24="","0",設定!R$20))+VALUE(IF(Q24="","0",設定!W$20))</f>
        <v>0</v>
      </c>
      <c r="V24" s="11">
        <f t="shared" si="0"/>
        <v>1</v>
      </c>
      <c r="W24" s="10" t="str">
        <f>IF(B24="","",IF(C24="","縣市未填,","") &amp; IF(D24="","單位未填, ","")     &amp;IF(AND(I24&lt;&gt;"",J24="",K24="",M24=""),"速樁項目錯誤,","")       &amp;IF(AND(OR(J24&lt;&gt;"",K24&lt;&gt;"",M24&lt;&gt;""),I24=""),"速樁組別未填,","")        &amp;IF(AND(T24=0,N24="",O24="",P24="",Q24=""),"未報名任何競賽項目,","")    &amp;IF(AND(設定!C$13="Y",OR(R24="",S24="")),"保險資料不完整,","")          &amp;IF(AND(N24="",O24&lt;&gt;""),"花樁組別未填,","") &amp;IF(AND(N24&lt;&gt;"",O24=""),"單人花樁未填",""))</f>
        <v/>
      </c>
      <c r="X24" s="2"/>
      <c r="Y24" t="str">
        <f t="shared" si="2"/>
        <v/>
      </c>
    </row>
    <row r="25" spans="1:25" x14ac:dyDescent="0.3">
      <c r="A25" s="98">
        <v>20</v>
      </c>
      <c r="B25" s="5"/>
      <c r="C25" s="6"/>
      <c r="D25" s="7"/>
      <c r="E25" s="6"/>
      <c r="F25" s="6"/>
      <c r="G25" s="32"/>
      <c r="H25" s="32"/>
      <c r="I25" s="8"/>
      <c r="J25" s="6"/>
      <c r="K25" s="6"/>
      <c r="L25" s="6"/>
      <c r="M25" s="6"/>
      <c r="N25" s="6"/>
      <c r="O25" s="6"/>
      <c r="P25" s="6"/>
      <c r="Q25" s="6"/>
      <c r="R25" s="5"/>
      <c r="S25" s="9"/>
      <c r="T25" s="94">
        <f t="shared" si="1"/>
        <v>0</v>
      </c>
      <c r="U25" s="36">
        <f>VALUE(IF(T25=0,"0","0") &amp; IF(T25=1,設定!F$19,"0") &amp;IF(T25=2,設定!F$20,"") &amp;IF(T25=3,設定!F$21,""))+VALUE(IF(O25="","0",設定!M$20))+VALUE(IF(P25="","0",設定!R$20))+VALUE(IF(Q25="","0",設定!W$20))</f>
        <v>0</v>
      </c>
      <c r="V25" s="11">
        <f t="shared" si="0"/>
        <v>1</v>
      </c>
      <c r="W25" s="10" t="str">
        <f>IF(B25="","",IF(C25="","縣市未填,","") &amp; IF(D25="","單位未填, ","")     &amp;IF(AND(I25&lt;&gt;"",J25="",K25="",M25=""),"速樁項目錯誤,","")       &amp;IF(AND(OR(J25&lt;&gt;"",K25&lt;&gt;"",M25&lt;&gt;""),I25=""),"速樁組別未填,","")        &amp;IF(AND(T25=0,N25="",O25="",P25="",Q25=""),"未報名任何競賽項目,","")    &amp;IF(AND(設定!C$13="Y",OR(R25="",S25="")),"保險資料不完整,","")          &amp;IF(AND(N25="",O25&lt;&gt;""),"花樁組別未填,","") &amp;IF(AND(N25&lt;&gt;"",O25=""),"單人花樁未填",""))</f>
        <v/>
      </c>
      <c r="X25" s="2"/>
      <c r="Y25" t="str">
        <f t="shared" si="2"/>
        <v/>
      </c>
    </row>
    <row r="26" spans="1:25" x14ac:dyDescent="0.3">
      <c r="A26" s="98">
        <v>21</v>
      </c>
      <c r="B26" s="5"/>
      <c r="C26" s="6"/>
      <c r="D26" s="7"/>
      <c r="E26" s="6"/>
      <c r="F26" s="6"/>
      <c r="G26" s="32"/>
      <c r="H26" s="32"/>
      <c r="I26" s="8"/>
      <c r="J26" s="6"/>
      <c r="K26" s="6"/>
      <c r="L26" s="6"/>
      <c r="M26" s="6"/>
      <c r="N26" s="6"/>
      <c r="O26" s="6"/>
      <c r="P26" s="6"/>
      <c r="Q26" s="6"/>
      <c r="R26" s="5"/>
      <c r="S26" s="9"/>
      <c r="T26" s="94">
        <f t="shared" si="1"/>
        <v>0</v>
      </c>
      <c r="U26" s="36">
        <f>VALUE(IF(T26=0,"0","0") &amp; IF(T26=1,設定!F$19,"0") &amp;IF(T26=2,設定!F$20,"") &amp;IF(T26=3,設定!F$21,""))+VALUE(IF(O26="","0",設定!M$20))+VALUE(IF(P26="","0",設定!R$20))+VALUE(IF(Q26="","0",設定!W$20))</f>
        <v>0</v>
      </c>
      <c r="V26" s="11">
        <f t="shared" si="0"/>
        <v>1</v>
      </c>
      <c r="W26" s="10" t="str">
        <f>IF(B26="","",IF(C26="","縣市未填,","") &amp; IF(D26="","單位未填, ","")     &amp;IF(AND(I26&lt;&gt;"",J26="",K26="",M26=""),"速樁項目錯誤,","")       &amp;IF(AND(OR(J26&lt;&gt;"",K26&lt;&gt;"",M26&lt;&gt;""),I26=""),"速樁組別未填,","")        &amp;IF(AND(T26=0,N26="",O26="",P26="",Q26=""),"未報名任何競賽項目,","")    &amp;IF(AND(設定!C$13="Y",OR(R26="",S26="")),"保險資料不完整,","")          &amp;IF(AND(N26="",O26&lt;&gt;""),"花樁組別未填,","") &amp;IF(AND(N26&lt;&gt;"",O26=""),"單人花樁未填",""))</f>
        <v/>
      </c>
      <c r="X26" s="2"/>
      <c r="Y26" t="str">
        <f t="shared" si="2"/>
        <v/>
      </c>
    </row>
    <row r="27" spans="1:25" x14ac:dyDescent="0.3">
      <c r="A27" s="98">
        <v>22</v>
      </c>
      <c r="B27" s="5"/>
      <c r="C27" s="6"/>
      <c r="D27" s="7"/>
      <c r="E27" s="6"/>
      <c r="F27" s="6"/>
      <c r="G27" s="32"/>
      <c r="H27" s="32"/>
      <c r="I27" s="8"/>
      <c r="J27" s="6"/>
      <c r="K27" s="6"/>
      <c r="L27" s="6"/>
      <c r="M27" s="6"/>
      <c r="N27" s="6"/>
      <c r="O27" s="6"/>
      <c r="P27" s="6"/>
      <c r="Q27" s="6"/>
      <c r="R27" s="5"/>
      <c r="S27" s="9"/>
      <c r="T27" s="94">
        <f t="shared" si="1"/>
        <v>0</v>
      </c>
      <c r="U27" s="36">
        <f>VALUE(IF(T27=0,"0","0") &amp; IF(T27=1,設定!F$19,"0") &amp;IF(T27=2,設定!F$20,"") &amp;IF(T27=3,設定!F$21,""))+VALUE(IF(O27="","0",設定!M$20))+VALUE(IF(P27="","0",設定!R$20))+VALUE(IF(Q27="","0",設定!W$20))</f>
        <v>0</v>
      </c>
      <c r="V27" s="11">
        <f t="shared" si="0"/>
        <v>1</v>
      </c>
      <c r="W27" s="10" t="str">
        <f>IF(B27="","",IF(C27="","縣市未填,","") &amp; IF(D27="","單位未填, ","")     &amp;IF(AND(I27&lt;&gt;"",J27="",K27="",M27=""),"速樁項目錯誤,","")       &amp;IF(AND(OR(J27&lt;&gt;"",K27&lt;&gt;"",M27&lt;&gt;""),I27=""),"速樁組別未填,","")        &amp;IF(AND(T27=0,N27="",O27="",P27="",Q27=""),"未報名任何競賽項目,","")    &amp;IF(AND(設定!C$13="Y",OR(R27="",S27="")),"保險資料不完整,","")          &amp;IF(AND(N27="",O27&lt;&gt;""),"花樁組別未填,","") &amp;IF(AND(N27&lt;&gt;"",O27=""),"單人花樁未填",""))</f>
        <v/>
      </c>
      <c r="X27" s="2"/>
      <c r="Y27" t="str">
        <f t="shared" si="2"/>
        <v/>
      </c>
    </row>
    <row r="28" spans="1:25" x14ac:dyDescent="0.3">
      <c r="A28" s="98">
        <v>23</v>
      </c>
      <c r="B28" s="5"/>
      <c r="C28" s="6"/>
      <c r="D28" s="7"/>
      <c r="E28" s="6"/>
      <c r="F28" s="6"/>
      <c r="G28" s="32"/>
      <c r="H28" s="32"/>
      <c r="I28" s="8"/>
      <c r="J28" s="6"/>
      <c r="K28" s="6"/>
      <c r="L28" s="6"/>
      <c r="M28" s="6"/>
      <c r="N28" s="6"/>
      <c r="O28" s="6"/>
      <c r="P28" s="6"/>
      <c r="Q28" s="6"/>
      <c r="R28" s="5"/>
      <c r="S28" s="9"/>
      <c r="T28" s="94">
        <f t="shared" si="1"/>
        <v>0</v>
      </c>
      <c r="U28" s="36">
        <f>VALUE(IF(T28=0,"0","0") &amp; IF(T28=1,設定!F$19,"0") &amp;IF(T28=2,設定!F$20,"") &amp;IF(T28=3,設定!F$21,""))+VALUE(IF(O28="","0",設定!M$20))+VALUE(IF(P28="","0",設定!R$20))+VALUE(IF(Q28="","0",設定!W$20))</f>
        <v>0</v>
      </c>
      <c r="V28" s="11">
        <f t="shared" si="0"/>
        <v>1</v>
      </c>
      <c r="W28" s="10" t="str">
        <f>IF(B28="","",IF(C28="","縣市未填,","") &amp; IF(D28="","單位未填, ","")     &amp;IF(AND(I28&lt;&gt;"",J28="",K28="",M28=""),"速樁項目錯誤,","")       &amp;IF(AND(OR(J28&lt;&gt;"",K28&lt;&gt;"",M28&lt;&gt;""),I28=""),"速樁組別未填,","")        &amp;IF(AND(T28=0,N28="",O28="",P28="",Q28=""),"未報名任何競賽項目,","")    &amp;IF(AND(設定!C$13="Y",OR(R28="",S28="")),"保險資料不完整,","")          &amp;IF(AND(N28="",O28&lt;&gt;""),"花樁組別未填,","") &amp;IF(AND(N28&lt;&gt;"",O28=""),"單人花樁未填",""))</f>
        <v/>
      </c>
      <c r="X28" s="2"/>
      <c r="Y28" t="str">
        <f t="shared" si="2"/>
        <v/>
      </c>
    </row>
    <row r="29" spans="1:25" x14ac:dyDescent="0.3">
      <c r="A29" s="98">
        <v>24</v>
      </c>
      <c r="B29" s="5"/>
      <c r="C29" s="6"/>
      <c r="D29" s="7"/>
      <c r="E29" s="6"/>
      <c r="F29" s="6"/>
      <c r="G29" s="32"/>
      <c r="H29" s="32"/>
      <c r="I29" s="8"/>
      <c r="J29" s="6"/>
      <c r="K29" s="6"/>
      <c r="L29" s="6"/>
      <c r="M29" s="6"/>
      <c r="N29" s="6"/>
      <c r="O29" s="6"/>
      <c r="P29" s="6"/>
      <c r="Q29" s="6"/>
      <c r="R29" s="5"/>
      <c r="S29" s="9"/>
      <c r="T29" s="94">
        <f t="shared" si="1"/>
        <v>0</v>
      </c>
      <c r="U29" s="36">
        <f>VALUE(IF(T29=0,"0","0") &amp; IF(T29=1,設定!F$19,"0") &amp;IF(T29=2,設定!F$20,"") &amp;IF(T29=3,設定!F$21,""))+VALUE(IF(O29="","0",設定!M$20))+VALUE(IF(P29="","0",設定!R$20))+VALUE(IF(Q29="","0",設定!W$20))</f>
        <v>0</v>
      </c>
      <c r="V29" s="11">
        <f t="shared" si="0"/>
        <v>1</v>
      </c>
      <c r="W29" s="10" t="str">
        <f>IF(B29="","",IF(C29="","縣市未填,","") &amp; IF(D29="","單位未填, ","")     &amp;IF(AND(I29&lt;&gt;"",J29="",K29="",M29=""),"速樁項目錯誤,","")       &amp;IF(AND(OR(J29&lt;&gt;"",K29&lt;&gt;"",M29&lt;&gt;""),I29=""),"速樁組別未填,","")        &amp;IF(AND(T29=0,N29="",O29="",P29="",Q29=""),"未報名任何競賽項目,","")    &amp;IF(AND(設定!C$13="Y",OR(R29="",S29="")),"保險資料不完整,","")          &amp;IF(AND(N29="",O29&lt;&gt;""),"花樁組別未填,","") &amp;IF(AND(N29&lt;&gt;"",O29=""),"單人花樁未填",""))</f>
        <v/>
      </c>
      <c r="X29" s="2"/>
      <c r="Y29" t="str">
        <f t="shared" si="2"/>
        <v/>
      </c>
    </row>
    <row r="30" spans="1:25" x14ac:dyDescent="0.3">
      <c r="A30" s="98">
        <v>25</v>
      </c>
      <c r="B30" s="5"/>
      <c r="C30" s="6"/>
      <c r="D30" s="7"/>
      <c r="E30" s="6"/>
      <c r="F30" s="6"/>
      <c r="G30" s="32"/>
      <c r="H30" s="32"/>
      <c r="I30" s="8"/>
      <c r="J30" s="6"/>
      <c r="K30" s="6"/>
      <c r="L30" s="6"/>
      <c r="M30" s="6"/>
      <c r="N30" s="6"/>
      <c r="O30" s="6"/>
      <c r="P30" s="6"/>
      <c r="Q30" s="6"/>
      <c r="R30" s="5"/>
      <c r="S30" s="9"/>
      <c r="T30" s="94">
        <f t="shared" si="1"/>
        <v>0</v>
      </c>
      <c r="U30" s="36">
        <f>VALUE(IF(T30=0,"0","0") &amp; IF(T30=1,設定!F$19,"0") &amp;IF(T30=2,設定!F$20,"") &amp;IF(T30=3,設定!F$21,""))+VALUE(IF(O30="","0",設定!M$20))+VALUE(IF(P30="","0",設定!R$20))+VALUE(IF(Q30="","0",設定!W$20))</f>
        <v>0</v>
      </c>
      <c r="V30" s="11">
        <f t="shared" si="0"/>
        <v>1</v>
      </c>
      <c r="W30" s="10" t="str">
        <f>IF(B30="","",IF(C30="","縣市未填,","") &amp; IF(D30="","單位未填, ","")     &amp;IF(AND(I30&lt;&gt;"",J30="",K30="",M30=""),"速樁項目錯誤,","")       &amp;IF(AND(OR(J30&lt;&gt;"",K30&lt;&gt;"",M30&lt;&gt;""),I30=""),"速樁組別未填,","")        &amp;IF(AND(T30=0,N30="",O30="",P30="",Q30=""),"未報名任何競賽項目,","")    &amp;IF(AND(設定!C$13="Y",OR(R30="",S30="")),"保險資料不完整,","")          &amp;IF(AND(N30="",O30&lt;&gt;""),"花樁組別未填,","") &amp;IF(AND(N30&lt;&gt;"",O30=""),"單人花樁未填",""))</f>
        <v/>
      </c>
      <c r="X30" s="2"/>
      <c r="Y30" t="str">
        <f t="shared" si="2"/>
        <v/>
      </c>
    </row>
    <row r="31" spans="1:25" x14ac:dyDescent="0.3">
      <c r="A31" s="98">
        <v>26</v>
      </c>
      <c r="B31" s="5"/>
      <c r="C31" s="6"/>
      <c r="D31" s="7"/>
      <c r="E31" s="6"/>
      <c r="F31" s="6"/>
      <c r="G31" s="32"/>
      <c r="H31" s="32"/>
      <c r="I31" s="8"/>
      <c r="J31" s="6"/>
      <c r="K31" s="6"/>
      <c r="L31" s="6"/>
      <c r="M31" s="6"/>
      <c r="N31" s="6"/>
      <c r="O31" s="6"/>
      <c r="P31" s="6"/>
      <c r="Q31" s="6"/>
      <c r="R31" s="5"/>
      <c r="S31" s="9"/>
      <c r="T31" s="94">
        <f t="shared" si="1"/>
        <v>0</v>
      </c>
      <c r="U31" s="36">
        <f>VALUE(IF(T31=0,"0","0") &amp; IF(T31=1,設定!F$19,"0") &amp;IF(T31=2,設定!F$20,"") &amp;IF(T31=3,設定!F$21,""))+VALUE(IF(O31="","0",設定!M$20))+VALUE(IF(P31="","0",設定!R$20))+VALUE(IF(Q31="","0",設定!W$20))</f>
        <v>0</v>
      </c>
      <c r="V31" s="11">
        <f t="shared" si="0"/>
        <v>1</v>
      </c>
      <c r="W31" s="10" t="str">
        <f>IF(B31="","",IF(C31="","縣市未填,","") &amp; IF(D31="","單位未填, ","")     &amp;IF(AND(I31&lt;&gt;"",J31="",K31="",M31=""),"速樁項目錯誤,","")       &amp;IF(AND(OR(J31&lt;&gt;"",K31&lt;&gt;"",M31&lt;&gt;""),I31=""),"速樁組別未填,","")        &amp;IF(AND(T31=0,N31="",O31="",P31="",Q31=""),"未報名任何競賽項目,","")    &amp;IF(AND(設定!C$13="Y",OR(R31="",S31="")),"保險資料不完整,","")          &amp;IF(AND(N31="",O31&lt;&gt;""),"花樁組別未填,","") &amp;IF(AND(N31&lt;&gt;"",O31=""),"單人花樁未填",""))</f>
        <v/>
      </c>
      <c r="X31" s="2"/>
      <c r="Y31" t="str">
        <f t="shared" si="2"/>
        <v/>
      </c>
    </row>
    <row r="32" spans="1:25" x14ac:dyDescent="0.3">
      <c r="A32" s="98">
        <v>27</v>
      </c>
      <c r="B32" s="5"/>
      <c r="C32" s="6"/>
      <c r="D32" s="7"/>
      <c r="E32" s="6"/>
      <c r="F32" s="6"/>
      <c r="G32" s="32"/>
      <c r="H32" s="32"/>
      <c r="I32" s="8"/>
      <c r="J32" s="6"/>
      <c r="K32" s="6"/>
      <c r="L32" s="6"/>
      <c r="M32" s="6"/>
      <c r="N32" s="6"/>
      <c r="O32" s="6"/>
      <c r="P32" s="6"/>
      <c r="Q32" s="6"/>
      <c r="R32" s="5"/>
      <c r="S32" s="9"/>
      <c r="T32" s="94">
        <f t="shared" si="1"/>
        <v>0</v>
      </c>
      <c r="U32" s="36">
        <f>VALUE(IF(T32=0,"0","0") &amp; IF(T32=1,設定!F$19,"0") &amp;IF(T32=2,設定!F$20,"") &amp;IF(T32=3,設定!F$21,""))+VALUE(IF(O32="","0",設定!M$20))+VALUE(IF(P32="","0",設定!R$20))+VALUE(IF(Q32="","0",設定!W$20))</f>
        <v>0</v>
      </c>
      <c r="V32" s="11">
        <f t="shared" si="0"/>
        <v>1</v>
      </c>
      <c r="W32" s="10" t="str">
        <f>IF(B32="","",IF(C32="","縣市未填,","") &amp; IF(D32="","單位未填, ","")     &amp;IF(AND(I32&lt;&gt;"",J32="",K32="",M32=""),"速樁項目錯誤,","")       &amp;IF(AND(OR(J32&lt;&gt;"",K32&lt;&gt;"",M32&lt;&gt;""),I32=""),"速樁組別未填,","")        &amp;IF(AND(T32=0,N32="",O32="",P32="",Q32=""),"未報名任何競賽項目,","")    &amp;IF(AND(設定!C$13="Y",OR(R32="",S32="")),"保險資料不完整,","")          &amp;IF(AND(N32="",O32&lt;&gt;""),"花樁組別未填,","") &amp;IF(AND(N32&lt;&gt;"",O32=""),"單人花樁未填",""))</f>
        <v/>
      </c>
      <c r="X32" s="2"/>
      <c r="Y32" t="str">
        <f t="shared" si="2"/>
        <v/>
      </c>
    </row>
    <row r="33" spans="1:25" x14ac:dyDescent="0.3">
      <c r="A33" s="98">
        <v>28</v>
      </c>
      <c r="B33" s="5"/>
      <c r="C33" s="6"/>
      <c r="D33" s="7"/>
      <c r="E33" s="6"/>
      <c r="F33" s="6"/>
      <c r="G33" s="32"/>
      <c r="H33" s="32"/>
      <c r="I33" s="8"/>
      <c r="J33" s="6"/>
      <c r="K33" s="6"/>
      <c r="L33" s="6"/>
      <c r="M33" s="6"/>
      <c r="N33" s="6"/>
      <c r="O33" s="6"/>
      <c r="P33" s="6"/>
      <c r="Q33" s="6"/>
      <c r="R33" s="5"/>
      <c r="S33" s="9"/>
      <c r="T33" s="94">
        <f t="shared" si="1"/>
        <v>0</v>
      </c>
      <c r="U33" s="36">
        <f>VALUE(IF(T33=0,"0","0") &amp; IF(T33=1,設定!F$19,"0") &amp;IF(T33=2,設定!F$20,"") &amp;IF(T33=3,設定!F$21,""))+VALUE(IF(O33="","0",設定!M$20))+VALUE(IF(P33="","0",設定!R$20))+VALUE(IF(Q33="","0",設定!W$20))</f>
        <v>0</v>
      </c>
      <c r="V33" s="11">
        <f t="shared" si="0"/>
        <v>1</v>
      </c>
      <c r="W33" s="10" t="str">
        <f>IF(B33="","",IF(C33="","縣市未填,","") &amp; IF(D33="","單位未填, ","")     &amp;IF(AND(I33&lt;&gt;"",J33="",K33="",M33=""),"速樁項目錯誤,","")       &amp;IF(AND(OR(J33&lt;&gt;"",K33&lt;&gt;"",M33&lt;&gt;""),I33=""),"速樁組別未填,","")        &amp;IF(AND(T33=0,N33="",O33="",P33="",Q33=""),"未報名任何競賽項目,","")    &amp;IF(AND(設定!C$13="Y",OR(R33="",S33="")),"保險資料不完整,","")          &amp;IF(AND(N33="",O33&lt;&gt;""),"花樁組別未填,","") &amp;IF(AND(N33&lt;&gt;"",O33=""),"單人花樁未填",""))</f>
        <v/>
      </c>
      <c r="X33" s="2"/>
      <c r="Y33" t="str">
        <f t="shared" si="2"/>
        <v/>
      </c>
    </row>
    <row r="34" spans="1:25" x14ac:dyDescent="0.3">
      <c r="A34" s="98">
        <v>29</v>
      </c>
      <c r="B34" s="5"/>
      <c r="C34" s="6"/>
      <c r="D34" s="7"/>
      <c r="E34" s="6"/>
      <c r="F34" s="6"/>
      <c r="G34" s="32"/>
      <c r="H34" s="32"/>
      <c r="I34" s="8"/>
      <c r="J34" s="6"/>
      <c r="K34" s="6"/>
      <c r="L34" s="6"/>
      <c r="M34" s="6"/>
      <c r="N34" s="6"/>
      <c r="O34" s="6"/>
      <c r="P34" s="6"/>
      <c r="Q34" s="6"/>
      <c r="R34" s="5"/>
      <c r="S34" s="9"/>
      <c r="T34" s="94">
        <f t="shared" si="1"/>
        <v>0</v>
      </c>
      <c r="U34" s="36">
        <f>VALUE(IF(T34=0,"0","0") &amp; IF(T34=1,設定!F$19,"0") &amp;IF(T34=2,設定!F$20,"") &amp;IF(T34=3,設定!F$21,""))+VALUE(IF(O34="","0",設定!M$20))+VALUE(IF(P34="","0",設定!R$20))+VALUE(IF(Q34="","0",設定!W$20))</f>
        <v>0</v>
      </c>
      <c r="V34" s="11">
        <f t="shared" si="0"/>
        <v>1</v>
      </c>
      <c r="W34" s="10" t="str">
        <f>IF(B34="","",IF(C34="","縣市未填,","") &amp; IF(D34="","單位未填, ","")     &amp;IF(AND(I34&lt;&gt;"",J34="",K34="",M34=""),"速樁項目錯誤,","")       &amp;IF(AND(OR(J34&lt;&gt;"",K34&lt;&gt;"",M34&lt;&gt;""),I34=""),"速樁組別未填,","")        &amp;IF(AND(T34=0,N34="",O34="",P34="",Q34=""),"未報名任何競賽項目,","")    &amp;IF(AND(設定!C$13="Y",OR(R34="",S34="")),"保險資料不完整,","")          &amp;IF(AND(N34="",O34&lt;&gt;""),"花樁組別未填,","") &amp;IF(AND(N34&lt;&gt;"",O34=""),"單人花樁未填",""))</f>
        <v/>
      </c>
      <c r="X34" s="2"/>
      <c r="Y34" t="str">
        <f t="shared" si="2"/>
        <v/>
      </c>
    </row>
    <row r="35" spans="1:25" x14ac:dyDescent="0.3">
      <c r="A35" s="98">
        <v>30</v>
      </c>
      <c r="B35" s="5"/>
      <c r="C35" s="6"/>
      <c r="D35" s="7"/>
      <c r="E35" s="6"/>
      <c r="F35" s="6"/>
      <c r="G35" s="32"/>
      <c r="H35" s="32"/>
      <c r="I35" s="8"/>
      <c r="J35" s="6"/>
      <c r="K35" s="6"/>
      <c r="L35" s="6"/>
      <c r="M35" s="6"/>
      <c r="N35" s="6"/>
      <c r="O35" s="6"/>
      <c r="P35" s="6"/>
      <c r="Q35" s="6"/>
      <c r="R35" s="5"/>
      <c r="S35" s="9"/>
      <c r="T35" s="94">
        <f t="shared" si="1"/>
        <v>0</v>
      </c>
      <c r="U35" s="36">
        <f>VALUE(IF(T35=0,"0","0") &amp; IF(T35=1,設定!F$19,"0") &amp;IF(T35=2,設定!F$20,"") &amp;IF(T35=3,設定!F$21,""))+VALUE(IF(O35="","0",設定!M$20))+VALUE(IF(P35="","0",設定!R$20))+VALUE(IF(Q35="","0",設定!W$20))</f>
        <v>0</v>
      </c>
      <c r="V35" s="11">
        <f t="shared" si="0"/>
        <v>1</v>
      </c>
      <c r="W35" s="10" t="str">
        <f>IF(B35="","",IF(C35="","縣市未填,","") &amp; IF(D35="","單位未填, ","")     &amp;IF(AND(I35&lt;&gt;"",J35="",K35="",M35=""),"速樁項目錯誤,","")       &amp;IF(AND(OR(J35&lt;&gt;"",K35&lt;&gt;"",M35&lt;&gt;""),I35=""),"速樁組別未填,","")        &amp;IF(AND(T35=0,N35="",O35="",P35="",Q35=""),"未報名任何競賽項目,","")    &amp;IF(AND(設定!C$13="Y",OR(R35="",S35="")),"保險資料不完整,","")          &amp;IF(AND(N35="",O35&lt;&gt;""),"花樁組別未填,","") &amp;IF(AND(N35&lt;&gt;"",O35=""),"單人花樁未填",""))</f>
        <v/>
      </c>
      <c r="X35" s="2"/>
      <c r="Y35" t="str">
        <f t="shared" si="2"/>
        <v/>
      </c>
    </row>
    <row r="36" spans="1:25" x14ac:dyDescent="0.3">
      <c r="A36" s="98">
        <v>31</v>
      </c>
      <c r="B36" s="5"/>
      <c r="C36" s="6"/>
      <c r="D36" s="7"/>
      <c r="E36" s="6"/>
      <c r="F36" s="6"/>
      <c r="G36" s="32"/>
      <c r="H36" s="32"/>
      <c r="I36" s="8"/>
      <c r="J36" s="6"/>
      <c r="K36" s="6"/>
      <c r="L36" s="6"/>
      <c r="M36" s="6"/>
      <c r="N36" s="6"/>
      <c r="O36" s="6"/>
      <c r="P36" s="6"/>
      <c r="Q36" s="6"/>
      <c r="R36" s="5"/>
      <c r="S36" s="9"/>
      <c r="T36" s="94">
        <f t="shared" si="1"/>
        <v>0</v>
      </c>
      <c r="U36" s="36">
        <f>VALUE(IF(T36=0,"0","0") &amp; IF(T36=1,設定!F$19,"0") &amp;IF(T36=2,設定!F$20,"") &amp;IF(T36=3,設定!F$21,""))+VALUE(IF(O36="","0",設定!M$20))+VALUE(IF(P36="","0",設定!R$20))+VALUE(IF(Q36="","0",設定!W$20))</f>
        <v>0</v>
      </c>
      <c r="V36" s="11">
        <f t="shared" si="0"/>
        <v>1</v>
      </c>
      <c r="W36" s="10" t="str">
        <f>IF(B36="","",IF(C36="","縣市未填,","") &amp; IF(D36="","單位未填, ","")     &amp;IF(AND(I36&lt;&gt;"",J36="",K36="",M36=""),"速樁項目錯誤,","")       &amp;IF(AND(OR(J36&lt;&gt;"",K36&lt;&gt;"",M36&lt;&gt;""),I36=""),"速樁組別未填,","")        &amp;IF(AND(T36=0,N36="",O36="",P36="",Q36=""),"未報名任何競賽項目,","")    &amp;IF(AND(設定!C$13="Y",OR(R36="",S36="")),"保險資料不完整,","")          &amp;IF(AND(N36="",O36&lt;&gt;""),"花樁組別未填,","") &amp;IF(AND(N36&lt;&gt;"",O36=""),"單人花樁未填",""))</f>
        <v/>
      </c>
      <c r="X36" s="2"/>
      <c r="Y36" t="str">
        <f t="shared" si="2"/>
        <v/>
      </c>
    </row>
    <row r="37" spans="1:25" x14ac:dyDescent="0.3">
      <c r="A37" s="98">
        <v>32</v>
      </c>
      <c r="B37" s="5"/>
      <c r="C37" s="6"/>
      <c r="D37" s="7"/>
      <c r="E37" s="6"/>
      <c r="F37" s="6"/>
      <c r="G37" s="32"/>
      <c r="H37" s="32"/>
      <c r="I37" s="8"/>
      <c r="J37" s="6"/>
      <c r="K37" s="6"/>
      <c r="L37" s="6"/>
      <c r="M37" s="6"/>
      <c r="N37" s="6"/>
      <c r="O37" s="6"/>
      <c r="P37" s="6"/>
      <c r="Q37" s="6"/>
      <c r="R37" s="5"/>
      <c r="S37" s="9"/>
      <c r="T37" s="94">
        <f t="shared" si="1"/>
        <v>0</v>
      </c>
      <c r="U37" s="36">
        <f>VALUE(IF(T37=0,"0","0") &amp; IF(T37=1,設定!F$19,"0") &amp;IF(T37=2,設定!F$20,"") &amp;IF(T37=3,設定!F$21,""))+VALUE(IF(O37="","0",設定!M$20))+VALUE(IF(P37="","0",設定!R$20))+VALUE(IF(Q37="","0",設定!W$20))</f>
        <v>0</v>
      </c>
      <c r="V37" s="11">
        <f t="shared" si="0"/>
        <v>1</v>
      </c>
      <c r="W37" s="10" t="str">
        <f>IF(B37="","",IF(C37="","縣市未填,","") &amp; IF(D37="","單位未填, ","")     &amp;IF(AND(I37&lt;&gt;"",J37="",K37="",M37=""),"速樁項目錯誤,","")       &amp;IF(AND(OR(J37&lt;&gt;"",K37&lt;&gt;"",M37&lt;&gt;""),I37=""),"速樁組別未填,","")        &amp;IF(AND(T37=0,N37="",O37="",P37="",Q37=""),"未報名任何競賽項目,","")    &amp;IF(AND(設定!C$13="Y",OR(R37="",S37="")),"保險資料不完整,","")          &amp;IF(AND(N37="",O37&lt;&gt;""),"花樁組別未填,","") &amp;IF(AND(N37&lt;&gt;"",O37=""),"單人花樁未填",""))</f>
        <v/>
      </c>
      <c r="X37" s="2"/>
      <c r="Y37" t="str">
        <f t="shared" si="2"/>
        <v/>
      </c>
    </row>
    <row r="38" spans="1:25" x14ac:dyDescent="0.3">
      <c r="A38" s="98">
        <v>33</v>
      </c>
      <c r="B38" s="5"/>
      <c r="C38" s="6"/>
      <c r="D38" s="7"/>
      <c r="E38" s="6"/>
      <c r="F38" s="6"/>
      <c r="G38" s="32"/>
      <c r="H38" s="32"/>
      <c r="I38" s="8"/>
      <c r="J38" s="6"/>
      <c r="K38" s="6"/>
      <c r="L38" s="6"/>
      <c r="M38" s="6"/>
      <c r="N38" s="6"/>
      <c r="O38" s="6"/>
      <c r="P38" s="6"/>
      <c r="Q38" s="6"/>
      <c r="R38" s="5"/>
      <c r="S38" s="9"/>
      <c r="T38" s="94">
        <f t="shared" si="1"/>
        <v>0</v>
      </c>
      <c r="U38" s="36">
        <f>VALUE(IF(T38=0,"0","0") &amp; IF(T38=1,設定!F$19,"0") &amp;IF(T38=2,設定!F$20,"") &amp;IF(T38=3,設定!F$21,""))+VALUE(IF(O38="","0",設定!M$20))+VALUE(IF(P38="","0",設定!R$20))+VALUE(IF(Q38="","0",設定!W$20))</f>
        <v>0</v>
      </c>
      <c r="V38" s="11">
        <f t="shared" si="0"/>
        <v>1</v>
      </c>
      <c r="W38" s="10" t="str">
        <f>IF(B38="","",IF(C38="","縣市未填,","") &amp; IF(D38="","單位未填, ","")     &amp;IF(AND(I38&lt;&gt;"",J38="",K38="",M38=""),"速樁項目錯誤,","")       &amp;IF(AND(OR(J38&lt;&gt;"",K38&lt;&gt;"",M38&lt;&gt;""),I38=""),"速樁組別未填,","")        &amp;IF(AND(T38=0,N38="",O38="",P38="",Q38=""),"未報名任何競賽項目,","")    &amp;IF(AND(設定!C$13="Y",OR(R38="",S38="")),"保險資料不完整,","")          &amp;IF(AND(N38="",O38&lt;&gt;""),"花樁組別未填,","") &amp;IF(AND(N38&lt;&gt;"",O38=""),"單人花樁未填",""))</f>
        <v/>
      </c>
      <c r="X38" s="2"/>
      <c r="Y38" t="str">
        <f t="shared" si="2"/>
        <v/>
      </c>
    </row>
    <row r="39" spans="1:25" x14ac:dyDescent="0.3">
      <c r="A39" s="98">
        <v>34</v>
      </c>
      <c r="B39" s="5"/>
      <c r="C39" s="6"/>
      <c r="D39" s="7"/>
      <c r="E39" s="6"/>
      <c r="F39" s="6"/>
      <c r="G39" s="32"/>
      <c r="H39" s="32"/>
      <c r="I39" s="8"/>
      <c r="J39" s="6"/>
      <c r="K39" s="6"/>
      <c r="L39" s="6"/>
      <c r="M39" s="6"/>
      <c r="N39" s="6"/>
      <c r="O39" s="6"/>
      <c r="P39" s="6"/>
      <c r="Q39" s="6"/>
      <c r="R39" s="5"/>
      <c r="S39" s="9"/>
      <c r="T39" s="94">
        <f t="shared" si="1"/>
        <v>0</v>
      </c>
      <c r="U39" s="36">
        <f>VALUE(IF(T39=0,"0","0") &amp; IF(T39=1,設定!F$19,"0") &amp;IF(T39=2,設定!F$20,"") &amp;IF(T39=3,設定!F$21,""))+VALUE(IF(O39="","0",設定!M$20))+VALUE(IF(P39="","0",設定!R$20))+VALUE(IF(Q39="","0",設定!W$20))</f>
        <v>0</v>
      </c>
      <c r="V39" s="11">
        <f t="shared" si="0"/>
        <v>1</v>
      </c>
      <c r="W39" s="10" t="str">
        <f>IF(B39="","",IF(C39="","縣市未填,","") &amp; IF(D39="","單位未填, ","")     &amp;IF(AND(I39&lt;&gt;"",J39="",K39="",M39=""),"速樁項目錯誤,","")       &amp;IF(AND(OR(J39&lt;&gt;"",K39&lt;&gt;"",M39&lt;&gt;""),I39=""),"速樁組別未填,","")        &amp;IF(AND(T39=0,N39="",O39="",P39="",Q39=""),"未報名任何競賽項目,","")    &amp;IF(AND(設定!C$13="Y",OR(R39="",S39="")),"保險資料不完整,","")          &amp;IF(AND(N39="",O39&lt;&gt;""),"花樁組別未填,","") &amp;IF(AND(N39&lt;&gt;"",O39=""),"單人花樁未填",""))</f>
        <v/>
      </c>
      <c r="X39" s="2"/>
      <c r="Y39" t="str">
        <f t="shared" si="2"/>
        <v/>
      </c>
    </row>
    <row r="40" spans="1:25" x14ac:dyDescent="0.3">
      <c r="A40" s="98">
        <v>35</v>
      </c>
      <c r="B40" s="5"/>
      <c r="C40" s="6"/>
      <c r="D40" s="7"/>
      <c r="E40" s="6"/>
      <c r="F40" s="6"/>
      <c r="G40" s="32"/>
      <c r="H40" s="32"/>
      <c r="I40" s="8"/>
      <c r="J40" s="6"/>
      <c r="K40" s="6"/>
      <c r="L40" s="6"/>
      <c r="M40" s="6"/>
      <c r="N40" s="6"/>
      <c r="O40" s="6"/>
      <c r="P40" s="6"/>
      <c r="Q40" s="6"/>
      <c r="R40" s="5"/>
      <c r="S40" s="9"/>
      <c r="T40" s="94">
        <f t="shared" si="1"/>
        <v>0</v>
      </c>
      <c r="U40" s="36">
        <f>VALUE(IF(T40=0,"0","0") &amp; IF(T40=1,設定!F$19,"0") &amp;IF(T40=2,設定!F$20,"") &amp;IF(T40=3,設定!F$21,""))+VALUE(IF(O40="","0",設定!M$20))+VALUE(IF(P40="","0",設定!R$20))+VALUE(IF(Q40="","0",設定!W$20))</f>
        <v>0</v>
      </c>
      <c r="V40" s="11">
        <f t="shared" si="0"/>
        <v>1</v>
      </c>
      <c r="W40" s="10" t="str">
        <f>IF(B40="","",IF(C40="","縣市未填,","") &amp; IF(D40="","單位未填, ","")     &amp;IF(AND(I40&lt;&gt;"",J40="",K40="",M40=""),"速樁項目錯誤,","")       &amp;IF(AND(OR(J40&lt;&gt;"",K40&lt;&gt;"",M40&lt;&gt;""),I40=""),"速樁組別未填,","")        &amp;IF(AND(T40=0,N40="",O40="",P40="",Q40=""),"未報名任何競賽項目,","")    &amp;IF(AND(設定!C$13="Y",OR(R40="",S40="")),"保險資料不完整,","")          &amp;IF(AND(N40="",O40&lt;&gt;""),"花樁組別未填,","") &amp;IF(AND(N40&lt;&gt;"",O40=""),"單人花樁未填",""))</f>
        <v/>
      </c>
      <c r="X40" s="2"/>
      <c r="Y40" t="str">
        <f t="shared" si="2"/>
        <v/>
      </c>
    </row>
    <row r="41" spans="1:25" x14ac:dyDescent="0.3">
      <c r="A41" s="98">
        <v>36</v>
      </c>
      <c r="B41" s="5"/>
      <c r="C41" s="6"/>
      <c r="D41" s="7"/>
      <c r="E41" s="6"/>
      <c r="F41" s="6"/>
      <c r="G41" s="32"/>
      <c r="H41" s="32"/>
      <c r="I41" s="8"/>
      <c r="J41" s="6"/>
      <c r="K41" s="6"/>
      <c r="L41" s="6"/>
      <c r="M41" s="6"/>
      <c r="N41" s="6"/>
      <c r="O41" s="6"/>
      <c r="P41" s="6"/>
      <c r="Q41" s="6"/>
      <c r="R41" s="5"/>
      <c r="S41" s="9"/>
      <c r="T41" s="94">
        <f t="shared" si="1"/>
        <v>0</v>
      </c>
      <c r="U41" s="36">
        <f>VALUE(IF(T41=0,"0","0") &amp; IF(T41=1,設定!F$19,"0") &amp;IF(T41=2,設定!F$20,"") &amp;IF(T41=3,設定!F$21,""))+VALUE(IF(O41="","0",設定!M$20))+VALUE(IF(P41="","0",設定!R$20))+VALUE(IF(Q41="","0",設定!W$20))</f>
        <v>0</v>
      </c>
      <c r="V41" s="11">
        <f t="shared" si="0"/>
        <v>1</v>
      </c>
      <c r="W41" s="10" t="str">
        <f>IF(B41="","",IF(C41="","縣市未填,","") &amp; IF(D41="","單位未填, ","")     &amp;IF(AND(I41&lt;&gt;"",J41="",K41="",M41=""),"速樁項目錯誤,","")       &amp;IF(AND(OR(J41&lt;&gt;"",K41&lt;&gt;"",M41&lt;&gt;""),I41=""),"速樁組別未填,","")        &amp;IF(AND(T41=0,N41="",O41="",P41="",Q41=""),"未報名任何競賽項目,","")    &amp;IF(AND(設定!C$13="Y",OR(R41="",S41="")),"保險資料不完整,","")          &amp;IF(AND(N41="",O41&lt;&gt;""),"花樁組別未填,","") &amp;IF(AND(N41&lt;&gt;"",O41=""),"單人花樁未填",""))</f>
        <v/>
      </c>
      <c r="X41" s="2"/>
      <c r="Y41" t="str">
        <f t="shared" si="2"/>
        <v/>
      </c>
    </row>
    <row r="42" spans="1:25" x14ac:dyDescent="0.3">
      <c r="A42" s="98">
        <v>37</v>
      </c>
      <c r="B42" s="5"/>
      <c r="C42" s="6"/>
      <c r="D42" s="7"/>
      <c r="E42" s="6"/>
      <c r="F42" s="6"/>
      <c r="G42" s="32"/>
      <c r="H42" s="32"/>
      <c r="I42" s="8"/>
      <c r="J42" s="6"/>
      <c r="K42" s="6"/>
      <c r="L42" s="6"/>
      <c r="M42" s="6"/>
      <c r="N42" s="6"/>
      <c r="O42" s="6"/>
      <c r="P42" s="6"/>
      <c r="Q42" s="6"/>
      <c r="R42" s="5"/>
      <c r="S42" s="9"/>
      <c r="T42" s="94">
        <f t="shared" si="1"/>
        <v>0</v>
      </c>
      <c r="U42" s="36">
        <f>VALUE(IF(T42=0,"0","0") &amp; IF(T42=1,設定!F$19,"0") &amp;IF(T42=2,設定!F$20,"") &amp;IF(T42=3,設定!F$21,""))+VALUE(IF(O42="","0",設定!M$20))+VALUE(IF(P42="","0",設定!R$20))+VALUE(IF(Q42="","0",設定!W$20))</f>
        <v>0</v>
      </c>
      <c r="V42" s="11">
        <f t="shared" si="0"/>
        <v>1</v>
      </c>
      <c r="W42" s="10" t="str">
        <f>IF(B42="","",IF(C42="","縣市未填,","") &amp; IF(D42="","單位未填, ","")     &amp;IF(AND(I42&lt;&gt;"",J42="",K42="",M42=""),"速樁項目錯誤,","")       &amp;IF(AND(OR(J42&lt;&gt;"",K42&lt;&gt;"",M42&lt;&gt;""),I42=""),"速樁組別未填,","")        &amp;IF(AND(T42=0,N42="",O42="",P42="",Q42=""),"未報名任何競賽項目,","")    &amp;IF(AND(設定!C$13="Y",OR(R42="",S42="")),"保險資料不完整,","")          &amp;IF(AND(N42="",O42&lt;&gt;""),"花樁組別未填,","") &amp;IF(AND(N42&lt;&gt;"",O42=""),"單人花樁未填",""))</f>
        <v/>
      </c>
      <c r="X42" s="2"/>
      <c r="Y42" t="str">
        <f t="shared" si="2"/>
        <v/>
      </c>
    </row>
    <row r="43" spans="1:25" x14ac:dyDescent="0.3">
      <c r="A43" s="98">
        <v>38</v>
      </c>
      <c r="B43" s="5"/>
      <c r="C43" s="6"/>
      <c r="D43" s="7"/>
      <c r="E43" s="6"/>
      <c r="F43" s="6"/>
      <c r="G43" s="32"/>
      <c r="H43" s="32"/>
      <c r="I43" s="8"/>
      <c r="J43" s="6"/>
      <c r="K43" s="6"/>
      <c r="L43" s="6"/>
      <c r="M43" s="6"/>
      <c r="N43" s="6"/>
      <c r="O43" s="6"/>
      <c r="P43" s="6"/>
      <c r="Q43" s="6"/>
      <c r="R43" s="5"/>
      <c r="S43" s="9"/>
      <c r="T43" s="94">
        <f t="shared" si="1"/>
        <v>0</v>
      </c>
      <c r="U43" s="36">
        <f>VALUE(IF(T43=0,"0","0") &amp; IF(T43=1,設定!F$19,"0") &amp;IF(T43=2,設定!F$20,"") &amp;IF(T43=3,設定!F$21,""))+VALUE(IF(O43="","0",設定!M$20))+VALUE(IF(P43="","0",設定!R$20))+VALUE(IF(Q43="","0",設定!W$20))</f>
        <v>0</v>
      </c>
      <c r="V43" s="11">
        <f t="shared" si="0"/>
        <v>1</v>
      </c>
      <c r="W43" s="10" t="str">
        <f>IF(B43="","",IF(C43="","縣市未填,","") &amp; IF(D43="","單位未填, ","")     &amp;IF(AND(I43&lt;&gt;"",J43="",K43="",M43=""),"速樁項目錯誤,","")       &amp;IF(AND(OR(J43&lt;&gt;"",K43&lt;&gt;"",M43&lt;&gt;""),I43=""),"速樁組別未填,","")        &amp;IF(AND(T43=0,N43="",O43="",P43="",Q43=""),"未報名任何競賽項目,","")    &amp;IF(AND(設定!C$13="Y",OR(R43="",S43="")),"保險資料不完整,","")          &amp;IF(AND(N43="",O43&lt;&gt;""),"花樁組別未填,","") &amp;IF(AND(N43&lt;&gt;"",O43=""),"單人花樁未填",""))</f>
        <v/>
      </c>
      <c r="X43" s="2"/>
      <c r="Y43" t="str">
        <f t="shared" si="2"/>
        <v/>
      </c>
    </row>
    <row r="44" spans="1:25" x14ac:dyDescent="0.3">
      <c r="A44" s="98">
        <v>39</v>
      </c>
      <c r="B44" s="5"/>
      <c r="C44" s="6"/>
      <c r="D44" s="7"/>
      <c r="E44" s="6"/>
      <c r="F44" s="6"/>
      <c r="G44" s="32"/>
      <c r="H44" s="32"/>
      <c r="I44" s="8"/>
      <c r="J44" s="6"/>
      <c r="K44" s="6"/>
      <c r="L44" s="6"/>
      <c r="M44" s="6"/>
      <c r="N44" s="6"/>
      <c r="O44" s="6"/>
      <c r="P44" s="6"/>
      <c r="Q44" s="6"/>
      <c r="R44" s="5"/>
      <c r="S44" s="9"/>
      <c r="T44" s="94">
        <f t="shared" si="1"/>
        <v>0</v>
      </c>
      <c r="U44" s="36">
        <f>VALUE(IF(T44=0,"0","0") &amp; IF(T44=1,設定!F$19,"0") &amp;IF(T44=2,設定!F$20,"") &amp;IF(T44=3,設定!F$21,""))+VALUE(IF(O44="","0",設定!M$20))+VALUE(IF(P44="","0",設定!R$20))+VALUE(IF(Q44="","0",設定!W$20))</f>
        <v>0</v>
      </c>
      <c r="V44" s="11">
        <f t="shared" si="0"/>
        <v>1</v>
      </c>
      <c r="W44" s="10" t="str">
        <f>IF(B44="","",IF(C44="","縣市未填,","") &amp; IF(D44="","單位未填, ","")     &amp;IF(AND(I44&lt;&gt;"",J44="",K44="",M44=""),"速樁項目錯誤,","")       &amp;IF(AND(OR(J44&lt;&gt;"",K44&lt;&gt;"",M44&lt;&gt;""),I44=""),"速樁組別未填,","")        &amp;IF(AND(T44=0,N44="",O44="",P44="",Q44=""),"未報名任何競賽項目,","")    &amp;IF(AND(設定!C$13="Y",OR(R44="",S44="")),"保險資料不完整,","")          &amp;IF(AND(N44="",O44&lt;&gt;""),"花樁組別未填,","") &amp;IF(AND(N44&lt;&gt;"",O44=""),"單人花樁未填",""))</f>
        <v/>
      </c>
      <c r="X44" s="2"/>
      <c r="Y44" t="str">
        <f t="shared" si="2"/>
        <v/>
      </c>
    </row>
    <row r="45" spans="1:25" x14ac:dyDescent="0.3">
      <c r="A45" s="98">
        <v>40</v>
      </c>
      <c r="B45" s="5"/>
      <c r="C45" s="6"/>
      <c r="D45" s="7"/>
      <c r="E45" s="6"/>
      <c r="F45" s="6"/>
      <c r="G45" s="32"/>
      <c r="H45" s="32"/>
      <c r="I45" s="8"/>
      <c r="J45" s="6"/>
      <c r="K45" s="6"/>
      <c r="L45" s="6"/>
      <c r="M45" s="6"/>
      <c r="N45" s="6"/>
      <c r="O45" s="6"/>
      <c r="P45" s="6"/>
      <c r="Q45" s="6"/>
      <c r="R45" s="5"/>
      <c r="S45" s="9"/>
      <c r="T45" s="94">
        <f t="shared" si="1"/>
        <v>0</v>
      </c>
      <c r="U45" s="36">
        <f>VALUE(IF(T45=0,"0","0") &amp; IF(T45=1,設定!F$19,"0") &amp;IF(T45=2,設定!F$20,"") &amp;IF(T45=3,設定!F$21,""))+VALUE(IF(O45="","0",設定!M$20))+VALUE(IF(P45="","0",設定!R$20))+VALUE(IF(Q45="","0",設定!W$20))</f>
        <v>0</v>
      </c>
      <c r="V45" s="11">
        <f t="shared" si="0"/>
        <v>1</v>
      </c>
      <c r="W45" s="10" t="str">
        <f>IF(B45="","",IF(C45="","縣市未填,","") &amp; IF(D45="","單位未填, ","")     &amp;IF(AND(I45&lt;&gt;"",J45="",K45="",M45=""),"速樁項目錯誤,","")       &amp;IF(AND(OR(J45&lt;&gt;"",K45&lt;&gt;"",M45&lt;&gt;""),I45=""),"速樁組別未填,","")        &amp;IF(AND(T45=0,N45="",O45="",P45="",Q45=""),"未報名任何競賽項目,","")    &amp;IF(AND(設定!C$13="Y",OR(R45="",S45="")),"保險資料不完整,","")          &amp;IF(AND(N45="",O45&lt;&gt;""),"花樁組別未填,","") &amp;IF(AND(N45&lt;&gt;"",O45=""),"單人花樁未填",""))</f>
        <v/>
      </c>
      <c r="X45" s="2"/>
      <c r="Y45" t="str">
        <f t="shared" si="2"/>
        <v/>
      </c>
    </row>
    <row r="46" spans="1:25" x14ac:dyDescent="0.3">
      <c r="A46" s="98">
        <v>41</v>
      </c>
      <c r="B46" s="5"/>
      <c r="C46" s="6"/>
      <c r="D46" s="7"/>
      <c r="E46" s="6"/>
      <c r="F46" s="6"/>
      <c r="G46" s="32"/>
      <c r="H46" s="32"/>
      <c r="I46" s="8"/>
      <c r="J46" s="6"/>
      <c r="K46" s="6"/>
      <c r="L46" s="6"/>
      <c r="M46" s="6"/>
      <c r="N46" s="6"/>
      <c r="O46" s="6"/>
      <c r="P46" s="6"/>
      <c r="Q46" s="6"/>
      <c r="R46" s="5"/>
      <c r="S46" s="9"/>
      <c r="T46" s="94">
        <f t="shared" si="1"/>
        <v>0</v>
      </c>
      <c r="U46" s="36">
        <f>VALUE(IF(T46=0,"0","0") &amp; IF(T46=1,設定!F$19,"0") &amp;IF(T46=2,設定!F$20,"") &amp;IF(T46=3,設定!F$21,""))+VALUE(IF(O46="","0",設定!M$20))+VALUE(IF(P46="","0",設定!R$20))+VALUE(IF(Q46="","0",設定!W$20))</f>
        <v>0</v>
      </c>
      <c r="V46" s="11">
        <f t="shared" si="0"/>
        <v>1</v>
      </c>
      <c r="W46" s="10" t="str">
        <f>IF(B46="","",IF(C46="","縣市未填,","") &amp; IF(D46="","單位未填, ","")     &amp;IF(AND(I46&lt;&gt;"",J46="",K46="",M46=""),"速樁項目錯誤,","")       &amp;IF(AND(OR(J46&lt;&gt;"",K46&lt;&gt;"",M46&lt;&gt;""),I46=""),"速樁組別未填,","")        &amp;IF(AND(T46=0,N46="",O46="",P46="",Q46=""),"未報名任何競賽項目,","")    &amp;IF(AND(設定!C$13="Y",OR(R46="",S46="")),"保險資料不完整,","")          &amp;IF(AND(N46="",O46&lt;&gt;""),"花樁組別未填,","") &amp;IF(AND(N46&lt;&gt;"",O46=""),"單人花樁未填",""))</f>
        <v/>
      </c>
      <c r="X46" s="2"/>
      <c r="Y46" t="str">
        <f t="shared" si="2"/>
        <v/>
      </c>
    </row>
    <row r="47" spans="1:25" x14ac:dyDescent="0.3">
      <c r="A47" s="98">
        <v>42</v>
      </c>
      <c r="B47" s="5"/>
      <c r="C47" s="6"/>
      <c r="D47" s="7"/>
      <c r="E47" s="6"/>
      <c r="F47" s="6"/>
      <c r="G47" s="32"/>
      <c r="H47" s="32"/>
      <c r="I47" s="8"/>
      <c r="J47" s="6"/>
      <c r="K47" s="6"/>
      <c r="L47" s="6"/>
      <c r="M47" s="6"/>
      <c r="N47" s="6"/>
      <c r="O47" s="6"/>
      <c r="P47" s="6"/>
      <c r="Q47" s="6"/>
      <c r="R47" s="5"/>
      <c r="S47" s="9"/>
      <c r="T47" s="94">
        <f t="shared" si="1"/>
        <v>0</v>
      </c>
      <c r="U47" s="36">
        <f>VALUE(IF(T47=0,"0","0") &amp; IF(T47=1,設定!F$19,"0") &amp;IF(T47=2,設定!F$20,"") &amp;IF(T47=3,設定!F$21,""))+VALUE(IF(O47="","0",設定!M$20))+VALUE(IF(P47="","0",設定!R$20))+VALUE(IF(Q47="","0",設定!W$20))</f>
        <v>0</v>
      </c>
      <c r="V47" s="11">
        <f t="shared" si="0"/>
        <v>1</v>
      </c>
      <c r="W47" s="10" t="str">
        <f>IF(B47="","",IF(C47="","縣市未填,","") &amp; IF(D47="","單位未填, ","")     &amp;IF(AND(I47&lt;&gt;"",J47="",K47="",M47=""),"速樁項目錯誤,","")       &amp;IF(AND(OR(J47&lt;&gt;"",K47&lt;&gt;"",M47&lt;&gt;""),I47=""),"速樁組別未填,","")        &amp;IF(AND(T47=0,N47="",O47="",P47="",Q47=""),"未報名任何競賽項目,","")    &amp;IF(AND(設定!C$13="Y",OR(R47="",S47="")),"保險資料不完整,","")          &amp;IF(AND(N47="",O47&lt;&gt;""),"花樁組別未填,","") &amp;IF(AND(N47&lt;&gt;"",O47=""),"單人花樁未填",""))</f>
        <v/>
      </c>
      <c r="X47" s="2"/>
      <c r="Y47" t="str">
        <f t="shared" si="2"/>
        <v/>
      </c>
    </row>
    <row r="48" spans="1:25" x14ac:dyDescent="0.3">
      <c r="A48" s="98">
        <v>43</v>
      </c>
      <c r="B48" s="5"/>
      <c r="C48" s="6"/>
      <c r="D48" s="7"/>
      <c r="E48" s="6"/>
      <c r="F48" s="6"/>
      <c r="G48" s="32"/>
      <c r="H48" s="32"/>
      <c r="I48" s="8"/>
      <c r="J48" s="6"/>
      <c r="K48" s="6"/>
      <c r="L48" s="6"/>
      <c r="M48" s="6"/>
      <c r="N48" s="6"/>
      <c r="O48" s="6"/>
      <c r="P48" s="6"/>
      <c r="Q48" s="6"/>
      <c r="R48" s="5"/>
      <c r="S48" s="9"/>
      <c r="T48" s="94">
        <f t="shared" si="1"/>
        <v>0</v>
      </c>
      <c r="U48" s="36">
        <f>VALUE(IF(T48=0,"0","0") &amp; IF(T48=1,設定!F$19,"0") &amp;IF(T48=2,設定!F$20,"") &amp;IF(T48=3,設定!F$21,""))+VALUE(IF(O48="","0",設定!M$20))+VALUE(IF(P48="","0",設定!R$20))+VALUE(IF(Q48="","0",設定!W$20))</f>
        <v>0</v>
      </c>
      <c r="V48" s="11">
        <f t="shared" si="0"/>
        <v>1</v>
      </c>
      <c r="W48" s="10" t="str">
        <f>IF(B48="","",IF(C48="","縣市未填,","") &amp; IF(D48="","單位未填, ","")     &amp;IF(AND(I48&lt;&gt;"",J48="",K48="",M48=""),"速樁項目錯誤,","")       &amp;IF(AND(OR(J48&lt;&gt;"",K48&lt;&gt;"",M48&lt;&gt;""),I48=""),"速樁組別未填,","")        &amp;IF(AND(T48=0,N48="",O48="",P48="",Q48=""),"未報名任何競賽項目,","")    &amp;IF(AND(設定!C$13="Y",OR(R48="",S48="")),"保險資料不完整,","")          &amp;IF(AND(N48="",O48&lt;&gt;""),"花樁組別未填,","") &amp;IF(AND(N48&lt;&gt;"",O48=""),"單人花樁未填",""))</f>
        <v/>
      </c>
      <c r="X48" s="2"/>
      <c r="Y48" t="str">
        <f t="shared" si="2"/>
        <v/>
      </c>
    </row>
    <row r="49" spans="1:25" x14ac:dyDescent="0.3">
      <c r="A49" s="98">
        <v>44</v>
      </c>
      <c r="B49" s="5"/>
      <c r="C49" s="6"/>
      <c r="D49" s="7"/>
      <c r="E49" s="6"/>
      <c r="F49" s="6"/>
      <c r="G49" s="32"/>
      <c r="H49" s="32"/>
      <c r="I49" s="8"/>
      <c r="J49" s="6"/>
      <c r="K49" s="6"/>
      <c r="L49" s="6"/>
      <c r="M49" s="6"/>
      <c r="N49" s="6"/>
      <c r="O49" s="6"/>
      <c r="P49" s="6"/>
      <c r="Q49" s="6"/>
      <c r="R49" s="5"/>
      <c r="S49" s="9"/>
      <c r="T49" s="94">
        <f t="shared" si="1"/>
        <v>0</v>
      </c>
      <c r="U49" s="36">
        <f>VALUE(IF(T49=0,"0","0") &amp; IF(T49=1,設定!F$19,"0") &amp;IF(T49=2,設定!F$20,"") &amp;IF(T49=3,設定!F$21,""))+VALUE(IF(O49="","0",設定!M$20))+VALUE(IF(P49="","0",設定!R$20))+VALUE(IF(Q49="","0",設定!W$20))</f>
        <v>0</v>
      </c>
      <c r="V49" s="11">
        <f t="shared" si="0"/>
        <v>1</v>
      </c>
      <c r="W49" s="10" t="str">
        <f>IF(B49="","",IF(C49="","縣市未填,","") &amp; IF(D49="","單位未填, ","")     &amp;IF(AND(I49&lt;&gt;"",J49="",K49="",M49=""),"速樁項目錯誤,","")       &amp;IF(AND(OR(J49&lt;&gt;"",K49&lt;&gt;"",M49&lt;&gt;""),I49=""),"速樁組別未填,","")        &amp;IF(AND(T49=0,N49="",O49="",P49="",Q49=""),"未報名任何競賽項目,","")    &amp;IF(AND(設定!C$13="Y",OR(R49="",S49="")),"保險資料不完整,","")          &amp;IF(AND(N49="",O49&lt;&gt;""),"花樁組別未填,","") &amp;IF(AND(N49&lt;&gt;"",O49=""),"單人花樁未填",""))</f>
        <v/>
      </c>
      <c r="X49" s="2"/>
      <c r="Y49" t="str">
        <f t="shared" si="2"/>
        <v/>
      </c>
    </row>
    <row r="50" spans="1:25" x14ac:dyDescent="0.3">
      <c r="A50" s="98">
        <v>45</v>
      </c>
      <c r="B50" s="5"/>
      <c r="C50" s="6"/>
      <c r="D50" s="7"/>
      <c r="E50" s="6"/>
      <c r="F50" s="6"/>
      <c r="G50" s="32"/>
      <c r="H50" s="32"/>
      <c r="I50" s="8"/>
      <c r="J50" s="6"/>
      <c r="K50" s="6"/>
      <c r="L50" s="6"/>
      <c r="M50" s="6"/>
      <c r="N50" s="6"/>
      <c r="O50" s="6"/>
      <c r="P50" s="6"/>
      <c r="Q50" s="6"/>
      <c r="R50" s="5"/>
      <c r="S50" s="9"/>
      <c r="T50" s="94">
        <f t="shared" si="1"/>
        <v>0</v>
      </c>
      <c r="U50" s="36">
        <f>VALUE(IF(T50=0,"0","0") &amp; IF(T50=1,設定!F$19,"0") &amp;IF(T50=2,設定!F$20,"") &amp;IF(T50=3,設定!F$21,""))+VALUE(IF(O50="","0",設定!M$20))+VALUE(IF(P50="","0",設定!R$20))+VALUE(IF(Q50="","0",設定!W$20))</f>
        <v>0</v>
      </c>
      <c r="V50" s="11">
        <f t="shared" si="0"/>
        <v>1</v>
      </c>
      <c r="W50" s="10" t="str">
        <f>IF(B50="","",IF(C50="","縣市未填,","") &amp; IF(D50="","單位未填, ","")     &amp;IF(AND(I50&lt;&gt;"",J50="",K50="",M50=""),"速樁項目錯誤,","")       &amp;IF(AND(OR(J50&lt;&gt;"",K50&lt;&gt;"",M50&lt;&gt;""),I50=""),"速樁組別未填,","")        &amp;IF(AND(T50=0,N50="",O50="",P50="",Q50=""),"未報名任何競賽項目,","")    &amp;IF(AND(設定!C$13="Y",OR(R50="",S50="")),"保險資料不完整,","")          &amp;IF(AND(N50="",O50&lt;&gt;""),"花樁組別未填,","") &amp;IF(AND(N50&lt;&gt;"",O50=""),"單人花樁未填",""))</f>
        <v/>
      </c>
      <c r="X50" s="2"/>
      <c r="Y50" t="str">
        <f t="shared" si="2"/>
        <v/>
      </c>
    </row>
    <row r="51" spans="1:25" x14ac:dyDescent="0.3">
      <c r="A51" s="98">
        <v>46</v>
      </c>
      <c r="B51" s="5"/>
      <c r="C51" s="6"/>
      <c r="D51" s="7"/>
      <c r="E51" s="6"/>
      <c r="F51" s="6"/>
      <c r="G51" s="32"/>
      <c r="H51" s="32"/>
      <c r="I51" s="8"/>
      <c r="J51" s="6"/>
      <c r="K51" s="6"/>
      <c r="L51" s="6"/>
      <c r="M51" s="6"/>
      <c r="N51" s="6"/>
      <c r="O51" s="6"/>
      <c r="P51" s="6"/>
      <c r="Q51" s="6"/>
      <c r="R51" s="5"/>
      <c r="S51" s="9"/>
      <c r="T51" s="94">
        <f t="shared" si="1"/>
        <v>0</v>
      </c>
      <c r="U51" s="36">
        <f>VALUE(IF(T51=0,"0","0") &amp; IF(T51=1,設定!F$19,"0") &amp;IF(T51=2,設定!F$20,"") &amp;IF(T51=3,設定!F$21,""))+VALUE(IF(O51="","0",設定!M$20))+VALUE(IF(P51="","0",設定!R$20))+VALUE(IF(Q51="","0",設定!W$20))</f>
        <v>0</v>
      </c>
      <c r="V51" s="11">
        <f t="shared" si="0"/>
        <v>1</v>
      </c>
      <c r="W51" s="10" t="str">
        <f>IF(B51="","",IF(C51="","縣市未填,","") &amp; IF(D51="","單位未填, ","")     &amp;IF(AND(I51&lt;&gt;"",J51="",K51="",M51=""),"速樁項目錯誤,","")       &amp;IF(AND(OR(J51&lt;&gt;"",K51&lt;&gt;"",M51&lt;&gt;""),I51=""),"速樁組別未填,","")        &amp;IF(AND(T51=0,N51="",O51="",P51="",Q51=""),"未報名任何競賽項目,","")    &amp;IF(AND(設定!C$13="Y",OR(R51="",S51="")),"保險資料不完整,","")          &amp;IF(AND(N51="",O51&lt;&gt;""),"花樁組別未填,","") &amp;IF(AND(N51&lt;&gt;"",O51=""),"單人花樁未填",""))</f>
        <v/>
      </c>
      <c r="X51" s="2"/>
      <c r="Y51" t="str">
        <f t="shared" si="2"/>
        <v/>
      </c>
    </row>
    <row r="52" spans="1:25" x14ac:dyDescent="0.3">
      <c r="A52" s="98">
        <v>47</v>
      </c>
      <c r="B52" s="5"/>
      <c r="C52" s="6"/>
      <c r="D52" s="7"/>
      <c r="E52" s="6"/>
      <c r="F52" s="6"/>
      <c r="G52" s="32"/>
      <c r="H52" s="32"/>
      <c r="I52" s="8"/>
      <c r="J52" s="6"/>
      <c r="K52" s="6"/>
      <c r="L52" s="6"/>
      <c r="M52" s="6"/>
      <c r="N52" s="6"/>
      <c r="O52" s="6"/>
      <c r="P52" s="6"/>
      <c r="Q52" s="6"/>
      <c r="R52" s="5"/>
      <c r="S52" s="9"/>
      <c r="T52" s="94">
        <f t="shared" si="1"/>
        <v>0</v>
      </c>
      <c r="U52" s="36">
        <f>VALUE(IF(T52=0,"0","0") &amp; IF(T52=1,設定!F$19,"0") &amp;IF(T52=2,設定!F$20,"") &amp;IF(T52=3,設定!F$21,""))+VALUE(IF(O52="","0",設定!M$20))+VALUE(IF(P52="","0",設定!R$20))+VALUE(IF(Q52="","0",設定!W$20))</f>
        <v>0</v>
      </c>
      <c r="V52" s="11">
        <f t="shared" si="0"/>
        <v>1</v>
      </c>
      <c r="W52" s="10" t="str">
        <f>IF(B52="","",IF(C52="","縣市未填,","") &amp; IF(D52="","單位未填, ","")     &amp;IF(AND(I52&lt;&gt;"",J52="",K52="",M52=""),"速樁項目錯誤,","")       &amp;IF(AND(OR(J52&lt;&gt;"",K52&lt;&gt;"",M52&lt;&gt;""),I52=""),"速樁組別未填,","")        &amp;IF(AND(T52=0,N52="",O52="",P52="",Q52=""),"未報名任何競賽項目,","")    &amp;IF(AND(設定!C$13="Y",OR(R52="",S52="")),"保險資料不完整,","")          &amp;IF(AND(N52="",O52&lt;&gt;""),"花樁組別未填,","") &amp;IF(AND(N52&lt;&gt;"",O52=""),"單人花樁未填",""))</f>
        <v/>
      </c>
      <c r="X52" s="2"/>
      <c r="Y52" t="str">
        <f t="shared" si="2"/>
        <v/>
      </c>
    </row>
    <row r="53" spans="1:25" x14ac:dyDescent="0.3">
      <c r="A53" s="98">
        <v>48</v>
      </c>
      <c r="B53" s="5"/>
      <c r="C53" s="6"/>
      <c r="D53" s="7"/>
      <c r="E53" s="6"/>
      <c r="F53" s="6"/>
      <c r="G53" s="32"/>
      <c r="H53" s="32"/>
      <c r="I53" s="8"/>
      <c r="J53" s="6"/>
      <c r="K53" s="6"/>
      <c r="L53" s="6"/>
      <c r="M53" s="6"/>
      <c r="N53" s="6"/>
      <c r="O53" s="6"/>
      <c r="P53" s="6"/>
      <c r="Q53" s="6"/>
      <c r="R53" s="5"/>
      <c r="S53" s="9"/>
      <c r="T53" s="94">
        <f t="shared" si="1"/>
        <v>0</v>
      </c>
      <c r="U53" s="36">
        <f>VALUE(IF(T53=0,"0","0") &amp; IF(T53=1,設定!F$19,"0") &amp;IF(T53=2,設定!F$20,"") &amp;IF(T53=3,設定!F$21,""))+VALUE(IF(O53="","0",設定!M$20))+VALUE(IF(P53="","0",設定!R$20))+VALUE(IF(Q53="","0",設定!W$20))</f>
        <v>0</v>
      </c>
      <c r="V53" s="11">
        <f t="shared" si="0"/>
        <v>1</v>
      </c>
      <c r="W53" s="10" t="str">
        <f>IF(B53="","",IF(C53="","縣市未填,","") &amp; IF(D53="","單位未填, ","")     &amp;IF(AND(I53&lt;&gt;"",J53="",K53="",M53=""),"速樁項目錯誤,","")       &amp;IF(AND(OR(J53&lt;&gt;"",K53&lt;&gt;"",M53&lt;&gt;""),I53=""),"速樁組別未填,","")        &amp;IF(AND(T53=0,N53="",O53="",P53="",Q53=""),"未報名任何競賽項目,","")    &amp;IF(AND(設定!C$13="Y",OR(R53="",S53="")),"保險資料不完整,","")          &amp;IF(AND(N53="",O53&lt;&gt;""),"花樁組別未填,","") &amp;IF(AND(N53&lt;&gt;"",O53=""),"單人花樁未填",""))</f>
        <v/>
      </c>
      <c r="X53" s="2"/>
      <c r="Y53" t="str">
        <f t="shared" si="2"/>
        <v/>
      </c>
    </row>
    <row r="54" spans="1:25" x14ac:dyDescent="0.3">
      <c r="A54" s="98">
        <v>49</v>
      </c>
      <c r="B54" s="5"/>
      <c r="C54" s="6"/>
      <c r="D54" s="7"/>
      <c r="E54" s="6"/>
      <c r="F54" s="6"/>
      <c r="G54" s="32"/>
      <c r="H54" s="32"/>
      <c r="I54" s="8"/>
      <c r="J54" s="6"/>
      <c r="K54" s="6"/>
      <c r="L54" s="6"/>
      <c r="M54" s="6"/>
      <c r="N54" s="6"/>
      <c r="O54" s="6"/>
      <c r="P54" s="6"/>
      <c r="Q54" s="6"/>
      <c r="R54" s="5"/>
      <c r="S54" s="9"/>
      <c r="T54" s="94">
        <f t="shared" si="1"/>
        <v>0</v>
      </c>
      <c r="U54" s="36">
        <f>VALUE(IF(T54=0,"0","0") &amp; IF(T54=1,設定!F$19,"0") &amp;IF(T54=2,設定!F$20,"") &amp;IF(T54=3,設定!F$21,""))+VALUE(IF(O54="","0",設定!M$20))+VALUE(IF(P54="","0",設定!R$20))+VALUE(IF(Q54="","0",設定!W$20))</f>
        <v>0</v>
      </c>
      <c r="V54" s="11">
        <f t="shared" si="0"/>
        <v>1</v>
      </c>
      <c r="W54" s="10" t="str">
        <f>IF(B54="","",IF(C54="","縣市未填,","") &amp; IF(D54="","單位未填, ","")     &amp;IF(AND(I54&lt;&gt;"",J54="",K54="",M54=""),"速樁項目錯誤,","")       &amp;IF(AND(OR(J54&lt;&gt;"",K54&lt;&gt;"",M54&lt;&gt;""),I54=""),"速樁組別未填,","")        &amp;IF(AND(T54=0,N54="",O54="",P54="",Q54=""),"未報名任何競賽項目,","")    &amp;IF(AND(設定!C$13="Y",OR(R54="",S54="")),"保險資料不完整,","")          &amp;IF(AND(N54="",O54&lt;&gt;""),"花樁組別未填,","") &amp;IF(AND(N54&lt;&gt;"",O54=""),"單人花樁未填",""))</f>
        <v/>
      </c>
      <c r="X54" s="2"/>
      <c r="Y54" t="str">
        <f t="shared" si="2"/>
        <v/>
      </c>
    </row>
    <row r="55" spans="1:25" x14ac:dyDescent="0.3">
      <c r="A55" s="98">
        <v>50</v>
      </c>
      <c r="B55" s="5"/>
      <c r="C55" s="6"/>
      <c r="D55" s="7"/>
      <c r="E55" s="6"/>
      <c r="F55" s="6"/>
      <c r="G55" s="32"/>
      <c r="H55" s="32"/>
      <c r="I55" s="8"/>
      <c r="J55" s="6"/>
      <c r="K55" s="6"/>
      <c r="L55" s="6"/>
      <c r="M55" s="6"/>
      <c r="N55" s="6"/>
      <c r="O55" s="6"/>
      <c r="P55" s="6"/>
      <c r="Q55" s="6"/>
      <c r="R55" s="5"/>
      <c r="S55" s="9"/>
      <c r="T55" s="94">
        <f t="shared" si="1"/>
        <v>0</v>
      </c>
      <c r="U55" s="36">
        <f>VALUE(IF(T55=0,"0","0") &amp; IF(T55=1,設定!F$19,"0") &amp;IF(T55=2,設定!F$20,"") &amp;IF(T55=3,設定!F$21,""))+VALUE(IF(O55="","0",設定!M$20))+VALUE(IF(P55="","0",設定!R$20))+VALUE(IF(Q55="","0",設定!W$20))</f>
        <v>0</v>
      </c>
      <c r="V55" s="11">
        <f t="shared" si="0"/>
        <v>1</v>
      </c>
      <c r="W55" s="10" t="str">
        <f>IF(B55="","",IF(C55="","縣市未填,","") &amp; IF(D55="","單位未填, ","")     &amp;IF(AND(I55&lt;&gt;"",J55="",K55="",M55=""),"速樁項目錯誤,","")       &amp;IF(AND(OR(J55&lt;&gt;"",K55&lt;&gt;"",M55&lt;&gt;""),I55=""),"速樁組別未填,","")        &amp;IF(AND(T55=0,N55="",O55="",P55="",Q55=""),"未報名任何競賽項目,","")    &amp;IF(AND(設定!C$13="Y",OR(R55="",S55="")),"保險資料不完整,","")          &amp;IF(AND(N55="",O55&lt;&gt;""),"花樁組別未填,","") &amp;IF(AND(N55&lt;&gt;"",O55=""),"單人花樁未填",""))</f>
        <v/>
      </c>
      <c r="X55" s="2"/>
      <c r="Y55" t="str">
        <f t="shared" si="2"/>
        <v/>
      </c>
    </row>
    <row r="56" spans="1:25" x14ac:dyDescent="0.3">
      <c r="A56" s="98">
        <v>51</v>
      </c>
      <c r="B56" s="5"/>
      <c r="C56" s="6"/>
      <c r="D56" s="7"/>
      <c r="E56" s="6"/>
      <c r="F56" s="6"/>
      <c r="G56" s="32"/>
      <c r="H56" s="32"/>
      <c r="I56" s="8"/>
      <c r="J56" s="6"/>
      <c r="K56" s="6"/>
      <c r="L56" s="6"/>
      <c r="M56" s="6"/>
      <c r="N56" s="6"/>
      <c r="O56" s="6"/>
      <c r="P56" s="6"/>
      <c r="Q56" s="6"/>
      <c r="R56" s="5"/>
      <c r="S56" s="9"/>
      <c r="T56" s="94">
        <f t="shared" si="1"/>
        <v>0</v>
      </c>
      <c r="U56" s="36">
        <f>VALUE(IF(T56=0,"0","0") &amp; IF(T56=1,設定!F$19,"0") &amp;IF(T56=2,設定!F$20,"") &amp;IF(T56=3,設定!F$21,""))+VALUE(IF(O56="","0",設定!M$20))+VALUE(IF(P56="","0",設定!R$20))+VALUE(IF(Q56="","0",設定!W$20))</f>
        <v>0</v>
      </c>
      <c r="V56" s="11">
        <f t="shared" si="0"/>
        <v>1</v>
      </c>
      <c r="W56" s="10" t="str">
        <f>IF(B56="","",IF(C56="","縣市未填,","") &amp; IF(D56="","單位未填, ","")     &amp;IF(AND(I56&lt;&gt;"",J56="",K56="",M56=""),"速樁項目錯誤,","")       &amp;IF(AND(OR(J56&lt;&gt;"",K56&lt;&gt;"",M56&lt;&gt;""),I56=""),"速樁組別未填,","")        &amp;IF(AND(T56=0,N56="",O56="",P56="",Q56=""),"未報名任何競賽項目,","")    &amp;IF(AND(設定!C$13="Y",OR(R56="",S56="")),"保險資料不完整,","")          &amp;IF(AND(N56="",O56&lt;&gt;""),"花樁組別未填,","") &amp;IF(AND(N56&lt;&gt;"",O56=""),"單人花樁未填",""))</f>
        <v/>
      </c>
      <c r="X56" s="2"/>
      <c r="Y56" t="str">
        <f t="shared" si="2"/>
        <v/>
      </c>
    </row>
    <row r="57" spans="1:25" x14ac:dyDescent="0.3">
      <c r="A57" s="98">
        <v>52</v>
      </c>
      <c r="B57" s="5"/>
      <c r="C57" s="6"/>
      <c r="D57" s="7"/>
      <c r="E57" s="6"/>
      <c r="F57" s="6"/>
      <c r="G57" s="32"/>
      <c r="H57" s="32"/>
      <c r="I57" s="8"/>
      <c r="J57" s="6"/>
      <c r="K57" s="6"/>
      <c r="L57" s="6"/>
      <c r="M57" s="6"/>
      <c r="N57" s="6"/>
      <c r="O57" s="6"/>
      <c r="P57" s="6"/>
      <c r="Q57" s="6"/>
      <c r="R57" s="5"/>
      <c r="S57" s="9"/>
      <c r="T57" s="94">
        <f t="shared" si="1"/>
        <v>0</v>
      </c>
      <c r="U57" s="36">
        <f>VALUE(IF(T57=0,"0","0") &amp; IF(T57=1,設定!F$19,"0") &amp;IF(T57=2,設定!F$20,"") &amp;IF(T57=3,設定!F$21,""))+VALUE(IF(O57="","0",設定!M$20))+VALUE(IF(P57="","0",設定!R$20))+VALUE(IF(Q57="","0",設定!W$20))</f>
        <v>0</v>
      </c>
      <c r="V57" s="11">
        <f t="shared" si="0"/>
        <v>1</v>
      </c>
      <c r="W57" s="10" t="str">
        <f>IF(B57="","",IF(C57="","縣市未填,","") &amp; IF(D57="","單位未填, ","")     &amp;IF(AND(I57&lt;&gt;"",J57="",K57="",M57=""),"速樁項目錯誤,","")       &amp;IF(AND(OR(J57&lt;&gt;"",K57&lt;&gt;"",M57&lt;&gt;""),I57=""),"速樁組別未填,","")        &amp;IF(AND(T57=0,N57="",O57="",P57="",Q57=""),"未報名任何競賽項目,","")    &amp;IF(AND(設定!C$13="Y",OR(R57="",S57="")),"保險資料不完整,","")          &amp;IF(AND(N57="",O57&lt;&gt;""),"花樁組別未填,","") &amp;IF(AND(N57&lt;&gt;"",O57=""),"單人花樁未填",""))</f>
        <v/>
      </c>
      <c r="X57" s="2"/>
      <c r="Y57" t="str">
        <f t="shared" si="2"/>
        <v/>
      </c>
    </row>
    <row r="58" spans="1:25" x14ac:dyDescent="0.3">
      <c r="A58" s="98">
        <v>53</v>
      </c>
      <c r="B58" s="5"/>
      <c r="C58" s="6"/>
      <c r="D58" s="7"/>
      <c r="E58" s="6"/>
      <c r="F58" s="6"/>
      <c r="G58" s="32"/>
      <c r="H58" s="32"/>
      <c r="I58" s="8"/>
      <c r="J58" s="6"/>
      <c r="K58" s="6"/>
      <c r="L58" s="6"/>
      <c r="M58" s="6"/>
      <c r="N58" s="6"/>
      <c r="O58" s="6"/>
      <c r="P58" s="6"/>
      <c r="Q58" s="6"/>
      <c r="R58" s="5"/>
      <c r="S58" s="9"/>
      <c r="T58" s="94">
        <f t="shared" si="1"/>
        <v>0</v>
      </c>
      <c r="U58" s="36">
        <f>VALUE(IF(T58=0,"0","0") &amp; IF(T58=1,設定!F$19,"0") &amp;IF(T58=2,設定!F$20,"") &amp;IF(T58=3,設定!F$21,""))+VALUE(IF(O58="","0",設定!M$20))+VALUE(IF(P58="","0",設定!R$20))+VALUE(IF(Q58="","0",設定!W$20))</f>
        <v>0</v>
      </c>
      <c r="V58" s="11">
        <f t="shared" si="0"/>
        <v>1</v>
      </c>
      <c r="W58" s="10" t="str">
        <f>IF(B58="","",IF(C58="","縣市未填,","") &amp; IF(D58="","單位未填, ","")     &amp;IF(AND(I58&lt;&gt;"",J58="",K58="",M58=""),"速樁項目錯誤,","")       &amp;IF(AND(OR(J58&lt;&gt;"",K58&lt;&gt;"",M58&lt;&gt;""),I58=""),"速樁組別未填,","")        &amp;IF(AND(T58=0,N58="",O58="",P58="",Q58=""),"未報名任何競賽項目,","")    &amp;IF(AND(設定!C$13="Y",OR(R58="",S58="")),"保險資料不完整,","")          &amp;IF(AND(N58="",O58&lt;&gt;""),"花樁組別未填,","") &amp;IF(AND(N58&lt;&gt;"",O58=""),"單人花樁未填",""))</f>
        <v/>
      </c>
      <c r="X58" s="2"/>
      <c r="Y58" t="str">
        <f t="shared" si="2"/>
        <v/>
      </c>
    </row>
    <row r="59" spans="1:25" x14ac:dyDescent="0.3">
      <c r="A59" s="98">
        <v>54</v>
      </c>
      <c r="B59" s="5"/>
      <c r="C59" s="6"/>
      <c r="D59" s="7"/>
      <c r="E59" s="6"/>
      <c r="F59" s="6"/>
      <c r="G59" s="32"/>
      <c r="H59" s="32"/>
      <c r="I59" s="8"/>
      <c r="J59" s="6"/>
      <c r="K59" s="6"/>
      <c r="L59" s="6"/>
      <c r="M59" s="6"/>
      <c r="N59" s="6"/>
      <c r="O59" s="6"/>
      <c r="P59" s="6"/>
      <c r="Q59" s="6"/>
      <c r="R59" s="5"/>
      <c r="S59" s="9"/>
      <c r="T59" s="94">
        <f t="shared" si="1"/>
        <v>0</v>
      </c>
      <c r="U59" s="36">
        <f>VALUE(IF(T59=0,"0","0") &amp; IF(T59=1,設定!F$19,"0") &amp;IF(T59=2,設定!F$20,"") &amp;IF(T59=3,設定!F$21,""))+VALUE(IF(O59="","0",設定!M$20))+VALUE(IF(P59="","0",設定!R$20))+VALUE(IF(Q59="","0",設定!W$20))</f>
        <v>0</v>
      </c>
      <c r="V59" s="11">
        <f t="shared" si="0"/>
        <v>1</v>
      </c>
      <c r="W59" s="10" t="str">
        <f>IF(B59="","",IF(C59="","縣市未填,","") &amp; IF(D59="","單位未填, ","")     &amp;IF(AND(I59&lt;&gt;"",J59="",K59="",M59=""),"速樁項目錯誤,","")       &amp;IF(AND(OR(J59&lt;&gt;"",K59&lt;&gt;"",M59&lt;&gt;""),I59=""),"速樁組別未填,","")        &amp;IF(AND(T59=0,N59="",O59="",P59="",Q59=""),"未報名任何競賽項目,","")    &amp;IF(AND(設定!C$13="Y",OR(R59="",S59="")),"保險資料不完整,","")          &amp;IF(AND(N59="",O59&lt;&gt;""),"花樁組別未填,","") &amp;IF(AND(N59&lt;&gt;"",O59=""),"單人花樁未填",""))</f>
        <v/>
      </c>
      <c r="X59" s="2"/>
      <c r="Y59" t="str">
        <f t="shared" si="2"/>
        <v/>
      </c>
    </row>
    <row r="60" spans="1:25" x14ac:dyDescent="0.3">
      <c r="A60" s="98">
        <v>55</v>
      </c>
      <c r="B60" s="5"/>
      <c r="C60" s="6"/>
      <c r="D60" s="7"/>
      <c r="E60" s="6"/>
      <c r="F60" s="6"/>
      <c r="G60" s="32"/>
      <c r="H60" s="32"/>
      <c r="I60" s="8"/>
      <c r="J60" s="6"/>
      <c r="K60" s="6"/>
      <c r="L60" s="6"/>
      <c r="M60" s="6"/>
      <c r="N60" s="6"/>
      <c r="O60" s="6"/>
      <c r="P60" s="6"/>
      <c r="Q60" s="6"/>
      <c r="R60" s="5"/>
      <c r="S60" s="9"/>
      <c r="T60" s="94">
        <f t="shared" si="1"/>
        <v>0</v>
      </c>
      <c r="U60" s="36">
        <f>VALUE(IF(T60=0,"0","0") &amp; IF(T60=1,設定!F$19,"0") &amp;IF(T60=2,設定!F$20,"") &amp;IF(T60=3,設定!F$21,""))+VALUE(IF(O60="","0",設定!M$20))+VALUE(IF(P60="","0",設定!R$20))+VALUE(IF(Q60="","0",設定!W$20))</f>
        <v>0</v>
      </c>
      <c r="V60" s="11">
        <f t="shared" si="0"/>
        <v>1</v>
      </c>
      <c r="W60" s="10" t="str">
        <f>IF(B60="","",IF(C60="","縣市未填,","") &amp; IF(D60="","單位未填, ","")     &amp;IF(AND(I60&lt;&gt;"",J60="",K60="",M60=""),"速樁項目錯誤,","")       &amp;IF(AND(OR(J60&lt;&gt;"",K60&lt;&gt;"",M60&lt;&gt;""),I60=""),"速樁組別未填,","")        &amp;IF(AND(T60=0,N60="",O60="",P60="",Q60=""),"未報名任何競賽項目,","")    &amp;IF(AND(設定!C$13="Y",OR(R60="",S60="")),"保險資料不完整,","")          &amp;IF(AND(N60="",O60&lt;&gt;""),"花樁組別未填,","") &amp;IF(AND(N60&lt;&gt;"",O60=""),"單人花樁未填",""))</f>
        <v/>
      </c>
      <c r="X60" s="2"/>
      <c r="Y60" t="str">
        <f t="shared" si="2"/>
        <v/>
      </c>
    </row>
    <row r="61" spans="1:25" x14ac:dyDescent="0.3">
      <c r="A61" s="98">
        <v>56</v>
      </c>
      <c r="B61" s="5"/>
      <c r="C61" s="6"/>
      <c r="D61" s="7"/>
      <c r="E61" s="6"/>
      <c r="F61" s="6"/>
      <c r="G61" s="32"/>
      <c r="H61" s="32"/>
      <c r="I61" s="8"/>
      <c r="J61" s="6"/>
      <c r="K61" s="6"/>
      <c r="L61" s="6"/>
      <c r="M61" s="6"/>
      <c r="N61" s="6"/>
      <c r="O61" s="6"/>
      <c r="P61" s="6"/>
      <c r="Q61" s="6"/>
      <c r="R61" s="5"/>
      <c r="S61" s="9"/>
      <c r="T61" s="94">
        <f t="shared" si="1"/>
        <v>0</v>
      </c>
      <c r="U61" s="36">
        <f>VALUE(IF(T61=0,"0","0") &amp; IF(T61=1,設定!F$19,"0") &amp;IF(T61=2,設定!F$20,"") &amp;IF(T61=3,設定!F$21,""))+VALUE(IF(O61="","0",設定!M$20))+VALUE(IF(P61="","0",設定!R$20))+VALUE(IF(Q61="","0",設定!W$20))</f>
        <v>0</v>
      </c>
      <c r="V61" s="11">
        <f t="shared" si="0"/>
        <v>1</v>
      </c>
      <c r="W61" s="10" t="str">
        <f>IF(B61="","",IF(C61="","縣市未填,","") &amp; IF(D61="","單位未填, ","")     &amp;IF(AND(I61&lt;&gt;"",J61="",K61="",M61=""),"速樁項目錯誤,","")       &amp;IF(AND(OR(J61&lt;&gt;"",K61&lt;&gt;"",M61&lt;&gt;""),I61=""),"速樁組別未填,","")        &amp;IF(AND(T61=0,N61="",O61="",P61="",Q61=""),"未報名任何競賽項目,","")    &amp;IF(AND(設定!C$13="Y",OR(R61="",S61="")),"保險資料不完整,","")          &amp;IF(AND(N61="",O61&lt;&gt;""),"花樁組別未填,","") &amp;IF(AND(N61&lt;&gt;"",O61=""),"單人花樁未填",""))</f>
        <v/>
      </c>
      <c r="X61" s="2"/>
      <c r="Y61" t="str">
        <f t="shared" si="2"/>
        <v/>
      </c>
    </row>
    <row r="62" spans="1:25" x14ac:dyDescent="0.3">
      <c r="A62" s="98">
        <v>57</v>
      </c>
      <c r="B62" s="5"/>
      <c r="C62" s="6"/>
      <c r="D62" s="7"/>
      <c r="E62" s="6"/>
      <c r="F62" s="6"/>
      <c r="G62" s="32"/>
      <c r="H62" s="32"/>
      <c r="I62" s="8"/>
      <c r="J62" s="6"/>
      <c r="K62" s="6"/>
      <c r="L62" s="6"/>
      <c r="M62" s="6"/>
      <c r="N62" s="6"/>
      <c r="O62" s="6"/>
      <c r="P62" s="6"/>
      <c r="Q62" s="6"/>
      <c r="R62" s="5"/>
      <c r="S62" s="9"/>
      <c r="T62" s="94">
        <f t="shared" si="1"/>
        <v>0</v>
      </c>
      <c r="U62" s="36">
        <f>VALUE(IF(T62=0,"0","0") &amp; IF(T62=1,設定!F$19,"0") &amp;IF(T62=2,設定!F$20,"") &amp;IF(T62=3,設定!F$21,""))+VALUE(IF(O62="","0",設定!M$20))+VALUE(IF(P62="","0",設定!R$20))+VALUE(IF(Q62="","0",設定!W$20))</f>
        <v>0</v>
      </c>
      <c r="V62" s="11">
        <f t="shared" si="0"/>
        <v>1</v>
      </c>
      <c r="W62" s="10" t="str">
        <f>IF(B62="","",IF(C62="","縣市未填,","") &amp; IF(D62="","單位未填, ","")     &amp;IF(AND(I62&lt;&gt;"",J62="",K62="",M62=""),"速樁項目錯誤,","")       &amp;IF(AND(OR(J62&lt;&gt;"",K62&lt;&gt;"",M62&lt;&gt;""),I62=""),"速樁組別未填,","")        &amp;IF(AND(T62=0,N62="",O62="",P62="",Q62=""),"未報名任何競賽項目,","")    &amp;IF(AND(設定!C$13="Y",OR(R62="",S62="")),"保險資料不完整,","")          &amp;IF(AND(N62="",O62&lt;&gt;""),"花樁組別未填,","") &amp;IF(AND(N62&lt;&gt;"",O62=""),"單人花樁未填",""))</f>
        <v/>
      </c>
      <c r="X62" s="2"/>
      <c r="Y62" t="str">
        <f t="shared" si="2"/>
        <v/>
      </c>
    </row>
    <row r="63" spans="1:25" x14ac:dyDescent="0.3">
      <c r="A63" s="98">
        <v>58</v>
      </c>
      <c r="B63" s="5"/>
      <c r="C63" s="6"/>
      <c r="D63" s="7"/>
      <c r="E63" s="6"/>
      <c r="F63" s="6"/>
      <c r="G63" s="32"/>
      <c r="H63" s="32"/>
      <c r="I63" s="8"/>
      <c r="J63" s="6"/>
      <c r="K63" s="6"/>
      <c r="L63" s="6"/>
      <c r="M63" s="6"/>
      <c r="N63" s="6"/>
      <c r="O63" s="6"/>
      <c r="P63" s="6"/>
      <c r="Q63" s="6"/>
      <c r="R63" s="5"/>
      <c r="S63" s="9"/>
      <c r="T63" s="94">
        <f t="shared" si="1"/>
        <v>0</v>
      </c>
      <c r="U63" s="36">
        <f>VALUE(IF(T63=0,"0","0") &amp; IF(T63=1,設定!F$19,"0") &amp;IF(T63=2,設定!F$20,"") &amp;IF(T63=3,設定!F$21,""))+VALUE(IF(O63="","0",設定!M$20))+VALUE(IF(P63="","0",設定!R$20))+VALUE(IF(Q63="","0",設定!W$20))</f>
        <v>0</v>
      </c>
      <c r="V63" s="11">
        <f t="shared" si="0"/>
        <v>1</v>
      </c>
      <c r="W63" s="10" t="str">
        <f>IF(B63="","",IF(C63="","縣市未填,","") &amp; IF(D63="","單位未填, ","")     &amp;IF(AND(I63&lt;&gt;"",J63="",K63="",M63=""),"速樁項目錯誤,","")       &amp;IF(AND(OR(J63&lt;&gt;"",K63&lt;&gt;"",M63&lt;&gt;""),I63=""),"速樁組別未填,","")        &amp;IF(AND(T63=0,N63="",O63="",P63="",Q63=""),"未報名任何競賽項目,","")    &amp;IF(AND(設定!C$13="Y",OR(R63="",S63="")),"保險資料不完整,","")          &amp;IF(AND(N63="",O63&lt;&gt;""),"花樁組別未填,","") &amp;IF(AND(N63&lt;&gt;"",O63=""),"單人花樁未填",""))</f>
        <v/>
      </c>
      <c r="X63" s="2"/>
      <c r="Y63" t="str">
        <f t="shared" si="2"/>
        <v/>
      </c>
    </row>
    <row r="64" spans="1:25" x14ac:dyDescent="0.3">
      <c r="A64" s="98">
        <v>59</v>
      </c>
      <c r="B64" s="5"/>
      <c r="C64" s="6"/>
      <c r="D64" s="7"/>
      <c r="E64" s="6"/>
      <c r="F64" s="6"/>
      <c r="G64" s="32"/>
      <c r="H64" s="32"/>
      <c r="I64" s="8"/>
      <c r="J64" s="6"/>
      <c r="K64" s="6"/>
      <c r="L64" s="6"/>
      <c r="M64" s="6"/>
      <c r="N64" s="6"/>
      <c r="O64" s="6"/>
      <c r="P64" s="6"/>
      <c r="Q64" s="6"/>
      <c r="R64" s="5"/>
      <c r="S64" s="9"/>
      <c r="T64" s="94">
        <f t="shared" si="1"/>
        <v>0</v>
      </c>
      <c r="U64" s="36">
        <f>VALUE(IF(T64=0,"0","0") &amp; IF(T64=1,設定!F$19,"0") &amp;IF(T64=2,設定!F$20,"") &amp;IF(T64=3,設定!F$21,""))+VALUE(IF(O64="","0",設定!M$20))+VALUE(IF(P64="","0",設定!R$20))+VALUE(IF(Q64="","0",設定!W$20))</f>
        <v>0</v>
      </c>
      <c r="V64" s="11">
        <f t="shared" si="0"/>
        <v>1</v>
      </c>
      <c r="W64" s="10" t="str">
        <f>IF(B64="","",IF(C64="","縣市未填,","") &amp; IF(D64="","單位未填, ","")     &amp;IF(AND(I64&lt;&gt;"",J64="",K64="",M64=""),"速樁項目錯誤,","")       &amp;IF(AND(OR(J64&lt;&gt;"",K64&lt;&gt;"",M64&lt;&gt;""),I64=""),"速樁組別未填,","")        &amp;IF(AND(T64=0,N64="",O64="",P64="",Q64=""),"未報名任何競賽項目,","")    &amp;IF(AND(設定!C$13="Y",OR(R64="",S64="")),"保險資料不完整,","")          &amp;IF(AND(N64="",O64&lt;&gt;""),"花樁組別未填,","") &amp;IF(AND(N64&lt;&gt;"",O64=""),"單人花樁未填",""))</f>
        <v/>
      </c>
      <c r="X64" s="2"/>
      <c r="Y64" t="str">
        <f t="shared" si="2"/>
        <v/>
      </c>
    </row>
    <row r="65" spans="1:25" x14ac:dyDescent="0.3">
      <c r="A65" s="98">
        <v>60</v>
      </c>
      <c r="B65" s="5"/>
      <c r="C65" s="6"/>
      <c r="D65" s="7"/>
      <c r="E65" s="6"/>
      <c r="F65" s="6"/>
      <c r="G65" s="32"/>
      <c r="H65" s="32"/>
      <c r="I65" s="8"/>
      <c r="J65" s="6"/>
      <c r="K65" s="6"/>
      <c r="L65" s="6"/>
      <c r="M65" s="6"/>
      <c r="N65" s="6"/>
      <c r="O65" s="6"/>
      <c r="P65" s="6"/>
      <c r="Q65" s="6"/>
      <c r="R65" s="5"/>
      <c r="S65" s="9"/>
      <c r="T65" s="94">
        <f t="shared" si="1"/>
        <v>0</v>
      </c>
      <c r="U65" s="36">
        <f>VALUE(IF(T65=0,"0","0") &amp; IF(T65=1,設定!F$19,"0") &amp;IF(T65=2,設定!F$20,"") &amp;IF(T65=3,設定!F$21,""))+VALUE(IF(O65="","0",設定!M$20))+VALUE(IF(P65="","0",設定!R$20))+VALUE(IF(Q65="","0",設定!W$20))</f>
        <v>0</v>
      </c>
      <c r="V65" s="11">
        <f t="shared" si="0"/>
        <v>1</v>
      </c>
      <c r="W65" s="10" t="str">
        <f>IF(B65="","",IF(C65="","縣市未填,","") &amp; IF(D65="","單位未填, ","")     &amp;IF(AND(I65&lt;&gt;"",J65="",K65="",M65=""),"速樁項目錯誤,","")       &amp;IF(AND(OR(J65&lt;&gt;"",K65&lt;&gt;"",M65&lt;&gt;""),I65=""),"速樁組別未填,","")        &amp;IF(AND(T65=0,N65="",O65="",P65="",Q65=""),"未報名任何競賽項目,","")    &amp;IF(AND(設定!C$13="Y",OR(R65="",S65="")),"保險資料不完整,","")          &amp;IF(AND(N65="",O65&lt;&gt;""),"花樁組別未填,","") &amp;IF(AND(N65&lt;&gt;"",O65=""),"單人花樁未填",""))</f>
        <v/>
      </c>
      <c r="X65" s="2"/>
      <c r="Y65" t="str">
        <f t="shared" si="2"/>
        <v/>
      </c>
    </row>
    <row r="66" spans="1:25" x14ac:dyDescent="0.3">
      <c r="A66" s="98">
        <v>61</v>
      </c>
      <c r="B66" s="5"/>
      <c r="C66" s="6"/>
      <c r="D66" s="7"/>
      <c r="E66" s="6"/>
      <c r="F66" s="6"/>
      <c r="G66" s="32"/>
      <c r="H66" s="32"/>
      <c r="I66" s="8"/>
      <c r="J66" s="6"/>
      <c r="K66" s="6"/>
      <c r="L66" s="6"/>
      <c r="M66" s="6"/>
      <c r="N66" s="6"/>
      <c r="O66" s="6"/>
      <c r="P66" s="6"/>
      <c r="Q66" s="6"/>
      <c r="R66" s="5"/>
      <c r="S66" s="9"/>
      <c r="T66" s="94">
        <f t="shared" si="1"/>
        <v>0</v>
      </c>
      <c r="U66" s="36">
        <f>VALUE(IF(T66=0,"0","0") &amp; IF(T66=1,設定!F$19,"0") &amp;IF(T66=2,設定!F$20,"") &amp;IF(T66=3,設定!F$21,""))+VALUE(IF(O66="","0",設定!M$20))+VALUE(IF(P66="","0",設定!R$20))+VALUE(IF(Q66="","0",設定!W$20))</f>
        <v>0</v>
      </c>
      <c r="V66" s="11">
        <f t="shared" si="0"/>
        <v>1</v>
      </c>
      <c r="W66" s="10" t="str">
        <f>IF(B66="","",IF(C66="","縣市未填,","") &amp; IF(D66="","單位未填, ","")     &amp;IF(AND(I66&lt;&gt;"",J66="",K66="",M66=""),"速樁項目錯誤,","")       &amp;IF(AND(OR(J66&lt;&gt;"",K66&lt;&gt;"",M66&lt;&gt;""),I66=""),"速樁組別未填,","")        &amp;IF(AND(T66=0,N66="",O66="",P66="",Q66=""),"未報名任何競賽項目,","")    &amp;IF(AND(設定!C$13="Y",OR(R66="",S66="")),"保險資料不完整,","")          &amp;IF(AND(N66="",O66&lt;&gt;""),"花樁組別未填,","") &amp;IF(AND(N66&lt;&gt;"",O66=""),"單人花樁未填",""))</f>
        <v/>
      </c>
      <c r="X66" s="2"/>
      <c r="Y66" t="str">
        <f t="shared" si="2"/>
        <v/>
      </c>
    </row>
    <row r="67" spans="1:25" x14ac:dyDescent="0.3">
      <c r="A67" s="98">
        <v>62</v>
      </c>
      <c r="B67" s="5"/>
      <c r="C67" s="6"/>
      <c r="D67" s="7"/>
      <c r="E67" s="6"/>
      <c r="F67" s="6"/>
      <c r="G67" s="32"/>
      <c r="H67" s="32"/>
      <c r="I67" s="8"/>
      <c r="J67" s="6"/>
      <c r="K67" s="6"/>
      <c r="L67" s="6"/>
      <c r="M67" s="6"/>
      <c r="N67" s="6"/>
      <c r="O67" s="6"/>
      <c r="P67" s="6"/>
      <c r="Q67" s="6"/>
      <c r="R67" s="5"/>
      <c r="S67" s="9"/>
      <c r="T67" s="94">
        <f t="shared" si="1"/>
        <v>0</v>
      </c>
      <c r="U67" s="36">
        <f>VALUE(IF(T67=0,"0","0") &amp; IF(T67=1,設定!F$19,"0") &amp;IF(T67=2,設定!F$20,"") &amp;IF(T67=3,設定!F$21,""))+VALUE(IF(O67="","0",設定!M$20))+VALUE(IF(P67="","0",設定!R$20))+VALUE(IF(Q67="","0",設定!W$20))</f>
        <v>0</v>
      </c>
      <c r="V67" s="11">
        <f t="shared" si="0"/>
        <v>1</v>
      </c>
      <c r="W67" s="10" t="str">
        <f>IF(B67="","",IF(C67="","縣市未填,","") &amp; IF(D67="","單位未填, ","")     &amp;IF(AND(I67&lt;&gt;"",J67="",K67="",M67=""),"速樁項目錯誤,","")       &amp;IF(AND(OR(J67&lt;&gt;"",K67&lt;&gt;"",M67&lt;&gt;""),I67=""),"速樁組別未填,","")        &amp;IF(AND(T67=0,N67="",O67="",P67="",Q67=""),"未報名任何競賽項目,","")    &amp;IF(AND(設定!C$13="Y",OR(R67="",S67="")),"保險資料不完整,","")          &amp;IF(AND(N67="",O67&lt;&gt;""),"花樁組別未填,","") &amp;IF(AND(N67&lt;&gt;"",O67=""),"單人花樁未填",""))</f>
        <v/>
      </c>
      <c r="X67" s="2"/>
      <c r="Y67" t="str">
        <f t="shared" si="2"/>
        <v/>
      </c>
    </row>
    <row r="68" spans="1:25" x14ac:dyDescent="0.3">
      <c r="A68" s="98">
        <v>63</v>
      </c>
      <c r="B68" s="5"/>
      <c r="C68" s="6"/>
      <c r="D68" s="7"/>
      <c r="E68" s="6"/>
      <c r="F68" s="6"/>
      <c r="G68" s="32"/>
      <c r="H68" s="32"/>
      <c r="I68" s="8"/>
      <c r="J68" s="6"/>
      <c r="K68" s="6"/>
      <c r="L68" s="6"/>
      <c r="M68" s="6"/>
      <c r="N68" s="6"/>
      <c r="O68" s="6"/>
      <c r="P68" s="6"/>
      <c r="Q68" s="6"/>
      <c r="R68" s="5"/>
      <c r="S68" s="9"/>
      <c r="T68" s="94">
        <f t="shared" si="1"/>
        <v>0</v>
      </c>
      <c r="U68" s="36">
        <f>VALUE(IF(T68=0,"0","0") &amp; IF(T68=1,設定!F$19,"0") &amp;IF(T68=2,設定!F$20,"") &amp;IF(T68=3,設定!F$21,""))+VALUE(IF(O68="","0",設定!M$20))+VALUE(IF(P68="","0",設定!R$20))+VALUE(IF(Q68="","0",設定!W$20))</f>
        <v>0</v>
      </c>
      <c r="V68" s="11">
        <f t="shared" si="0"/>
        <v>1</v>
      </c>
      <c r="W68" s="10" t="str">
        <f>IF(B68="","",IF(C68="","縣市未填,","") &amp; IF(D68="","單位未填, ","")     &amp;IF(AND(I68&lt;&gt;"",J68="",K68="",M68=""),"速樁項目錯誤,","")       &amp;IF(AND(OR(J68&lt;&gt;"",K68&lt;&gt;"",M68&lt;&gt;""),I68=""),"速樁組別未填,","")        &amp;IF(AND(T68=0,N68="",O68="",P68="",Q68=""),"未報名任何競賽項目,","")    &amp;IF(AND(設定!C$13="Y",OR(R68="",S68="")),"保險資料不完整,","")          &amp;IF(AND(N68="",O68&lt;&gt;""),"花樁組別未填,","") &amp;IF(AND(N68&lt;&gt;"",O68=""),"單人花樁未填",""))</f>
        <v/>
      </c>
      <c r="X68" s="2"/>
      <c r="Y68" t="str">
        <f t="shared" si="2"/>
        <v/>
      </c>
    </row>
    <row r="69" spans="1:25" x14ac:dyDescent="0.3">
      <c r="A69" s="98">
        <v>64</v>
      </c>
      <c r="B69" s="5"/>
      <c r="C69" s="6"/>
      <c r="D69" s="7"/>
      <c r="E69" s="6"/>
      <c r="F69" s="6"/>
      <c r="G69" s="32"/>
      <c r="H69" s="32"/>
      <c r="I69" s="8"/>
      <c r="J69" s="6"/>
      <c r="K69" s="6"/>
      <c r="L69" s="6"/>
      <c r="M69" s="6"/>
      <c r="N69" s="6"/>
      <c r="O69" s="6"/>
      <c r="P69" s="6"/>
      <c r="Q69" s="6"/>
      <c r="R69" s="5"/>
      <c r="S69" s="9"/>
      <c r="T69" s="94">
        <f t="shared" si="1"/>
        <v>0</v>
      </c>
      <c r="U69" s="36">
        <f>VALUE(IF(T69=0,"0","0") &amp; IF(T69=1,設定!F$19,"0") &amp;IF(T69=2,設定!F$20,"") &amp;IF(T69=3,設定!F$21,""))+VALUE(IF(O69="","0",設定!M$20))+VALUE(IF(P69="","0",設定!R$20))+VALUE(IF(Q69="","0",設定!W$20))</f>
        <v>0</v>
      </c>
      <c r="V69" s="11">
        <f t="shared" ref="V69:V132" si="3">IF(B69&lt;&gt;"",0,1)</f>
        <v>1</v>
      </c>
      <c r="W69" s="10" t="str">
        <f>IF(B69="","",IF(C69="","縣市未填,","") &amp; IF(D69="","單位未填, ","")     &amp;IF(AND(I69&lt;&gt;"",J69="",K69="",M69=""),"速樁項目錯誤,","")       &amp;IF(AND(OR(J69&lt;&gt;"",K69&lt;&gt;"",M69&lt;&gt;""),I69=""),"速樁組別未填,","")        &amp;IF(AND(T69=0,N69="",O69="",P69="",Q69=""),"未報名任何競賽項目,","")    &amp;IF(AND(設定!C$13="Y",OR(R69="",S69="")),"保險資料不完整,","")          &amp;IF(AND(N69="",O69&lt;&gt;""),"花樁組別未填,","") &amp;IF(AND(N69&lt;&gt;"",O69=""),"單人花樁未填",""))</f>
        <v/>
      </c>
      <c r="X69" s="2"/>
      <c r="Y69" t="str">
        <f t="shared" si="2"/>
        <v/>
      </c>
    </row>
    <row r="70" spans="1:25" x14ac:dyDescent="0.3">
      <c r="A70" s="98">
        <v>65</v>
      </c>
      <c r="B70" s="5"/>
      <c r="C70" s="6"/>
      <c r="D70" s="7"/>
      <c r="E70" s="6"/>
      <c r="F70" s="6"/>
      <c r="G70" s="32"/>
      <c r="H70" s="32"/>
      <c r="I70" s="8"/>
      <c r="J70" s="6"/>
      <c r="K70" s="6"/>
      <c r="L70" s="6"/>
      <c r="M70" s="6"/>
      <c r="N70" s="6"/>
      <c r="O70" s="6"/>
      <c r="P70" s="6"/>
      <c r="Q70" s="6"/>
      <c r="R70" s="5"/>
      <c r="S70" s="9"/>
      <c r="T70" s="94">
        <f t="shared" ref="T70:T133" si="4">(IF(J70&lt;&gt;"",1,0)+IF(K70&lt;&gt;"",1,0)+IF(L70&lt;&gt;"",1,0)+IF(M70&lt;&gt;"",1,0))</f>
        <v>0</v>
      </c>
      <c r="U70" s="36">
        <f>VALUE(IF(T70=0,"0","0") &amp; IF(T70=1,設定!F$19,"0") &amp;IF(T70=2,設定!F$20,"") &amp;IF(T70=3,設定!F$21,""))+VALUE(IF(O70="","0",設定!M$20))+VALUE(IF(P70="","0",設定!R$20))+VALUE(IF(Q70="","0",設定!W$20))</f>
        <v>0</v>
      </c>
      <c r="V70" s="11">
        <f t="shared" si="3"/>
        <v>1</v>
      </c>
      <c r="W70" s="10" t="str">
        <f>IF(B70="","",IF(C70="","縣市未填,","") &amp; IF(D70="","單位未填, ","")     &amp;IF(AND(I70&lt;&gt;"",J70="",K70="",M70=""),"速樁項目錯誤,","")       &amp;IF(AND(OR(J70&lt;&gt;"",K70&lt;&gt;"",M70&lt;&gt;""),I70=""),"速樁組別未填,","")        &amp;IF(AND(T70=0,N70="",O70="",P70="",Q70=""),"未報名任何競賽項目,","")    &amp;IF(AND(設定!C$13="Y",OR(R70="",S70="")),"保險資料不完整,","")          &amp;IF(AND(N70="",O70&lt;&gt;""),"花樁組別未填,","") &amp;IF(AND(N70&lt;&gt;"",O70=""),"單人花樁未填",""))</f>
        <v/>
      </c>
      <c r="X70" s="2"/>
      <c r="Y70" t="str">
        <f t="shared" ref="Y70:Y133" si="5">C70 &amp; D70</f>
        <v/>
      </c>
    </row>
    <row r="71" spans="1:25" x14ac:dyDescent="0.3">
      <c r="A71" s="98">
        <v>66</v>
      </c>
      <c r="B71" s="5"/>
      <c r="C71" s="6"/>
      <c r="D71" s="7"/>
      <c r="E71" s="6"/>
      <c r="F71" s="6"/>
      <c r="G71" s="32"/>
      <c r="H71" s="32"/>
      <c r="I71" s="8"/>
      <c r="J71" s="6"/>
      <c r="K71" s="6"/>
      <c r="L71" s="6"/>
      <c r="M71" s="6"/>
      <c r="N71" s="6"/>
      <c r="O71" s="6"/>
      <c r="P71" s="6"/>
      <c r="Q71" s="6"/>
      <c r="R71" s="5"/>
      <c r="S71" s="9"/>
      <c r="T71" s="94">
        <f t="shared" si="4"/>
        <v>0</v>
      </c>
      <c r="U71" s="36">
        <f>VALUE(IF(T71=0,"0","0") &amp; IF(T71=1,設定!F$19,"0") &amp;IF(T71=2,設定!F$20,"") &amp;IF(T71=3,設定!F$21,""))+VALUE(IF(O71="","0",設定!M$20))+VALUE(IF(P71="","0",設定!R$20))+VALUE(IF(Q71="","0",設定!W$20))</f>
        <v>0</v>
      </c>
      <c r="V71" s="11">
        <f t="shared" si="3"/>
        <v>1</v>
      </c>
      <c r="W71" s="10" t="str">
        <f>IF(B71="","",IF(C71="","縣市未填,","") &amp; IF(D71="","單位未填, ","")     &amp;IF(AND(I71&lt;&gt;"",J71="",K71="",M71=""),"速樁項目錯誤,","")       &amp;IF(AND(OR(J71&lt;&gt;"",K71&lt;&gt;"",M71&lt;&gt;""),I71=""),"速樁組別未填,","")        &amp;IF(AND(T71=0,N71="",O71="",P71="",Q71=""),"未報名任何競賽項目,","")    &amp;IF(AND(設定!C$13="Y",OR(R71="",S71="")),"保險資料不完整,","")          &amp;IF(AND(N71="",O71&lt;&gt;""),"花樁組別未填,","") &amp;IF(AND(N71&lt;&gt;"",O71=""),"單人花樁未填",""))</f>
        <v/>
      </c>
      <c r="X71" s="2"/>
      <c r="Y71" t="str">
        <f t="shared" si="5"/>
        <v/>
      </c>
    </row>
    <row r="72" spans="1:25" x14ac:dyDescent="0.3">
      <c r="A72" s="98">
        <v>67</v>
      </c>
      <c r="B72" s="5"/>
      <c r="C72" s="6"/>
      <c r="D72" s="7"/>
      <c r="E72" s="6"/>
      <c r="F72" s="6"/>
      <c r="G72" s="32"/>
      <c r="H72" s="32"/>
      <c r="I72" s="8"/>
      <c r="J72" s="6"/>
      <c r="K72" s="6"/>
      <c r="L72" s="6"/>
      <c r="M72" s="6"/>
      <c r="N72" s="6"/>
      <c r="O72" s="6"/>
      <c r="P72" s="6"/>
      <c r="Q72" s="6"/>
      <c r="R72" s="5"/>
      <c r="S72" s="9"/>
      <c r="T72" s="94">
        <f t="shared" si="4"/>
        <v>0</v>
      </c>
      <c r="U72" s="36">
        <f>VALUE(IF(T72=0,"0","0") &amp; IF(T72=1,設定!F$19,"0") &amp;IF(T72=2,設定!F$20,"") &amp;IF(T72=3,設定!F$21,""))+VALUE(IF(O72="","0",設定!M$20))+VALUE(IF(P72="","0",設定!R$20))+VALUE(IF(Q72="","0",設定!W$20))</f>
        <v>0</v>
      </c>
      <c r="V72" s="11">
        <f t="shared" si="3"/>
        <v>1</v>
      </c>
      <c r="W72" s="10" t="str">
        <f>IF(B72="","",IF(C72="","縣市未填,","") &amp; IF(D72="","單位未填, ","")     &amp;IF(AND(I72&lt;&gt;"",J72="",K72="",M72=""),"速樁項目錯誤,","")       &amp;IF(AND(OR(J72&lt;&gt;"",K72&lt;&gt;"",M72&lt;&gt;""),I72=""),"速樁組別未填,","")        &amp;IF(AND(T72=0,N72="",O72="",P72="",Q72=""),"未報名任何競賽項目,","")    &amp;IF(AND(設定!C$13="Y",OR(R72="",S72="")),"保險資料不完整,","")          &amp;IF(AND(N72="",O72&lt;&gt;""),"花樁組別未填,","") &amp;IF(AND(N72&lt;&gt;"",O72=""),"單人花樁未填",""))</f>
        <v/>
      </c>
      <c r="X72" s="2"/>
      <c r="Y72" t="str">
        <f t="shared" si="5"/>
        <v/>
      </c>
    </row>
    <row r="73" spans="1:25" x14ac:dyDescent="0.3">
      <c r="A73" s="98">
        <v>68</v>
      </c>
      <c r="B73" s="5"/>
      <c r="C73" s="6"/>
      <c r="D73" s="7"/>
      <c r="E73" s="6"/>
      <c r="F73" s="6"/>
      <c r="G73" s="32"/>
      <c r="H73" s="32"/>
      <c r="I73" s="8"/>
      <c r="J73" s="6"/>
      <c r="K73" s="6"/>
      <c r="L73" s="6"/>
      <c r="M73" s="6"/>
      <c r="N73" s="6"/>
      <c r="O73" s="6"/>
      <c r="P73" s="6"/>
      <c r="Q73" s="6"/>
      <c r="R73" s="5"/>
      <c r="S73" s="9"/>
      <c r="T73" s="94">
        <f t="shared" si="4"/>
        <v>0</v>
      </c>
      <c r="U73" s="36">
        <f>VALUE(IF(T73=0,"0","0") &amp; IF(T73=1,設定!F$19,"0") &amp;IF(T73=2,設定!F$20,"") &amp;IF(T73=3,設定!F$21,""))+VALUE(IF(O73="","0",設定!M$20))+VALUE(IF(P73="","0",設定!R$20))+VALUE(IF(Q73="","0",設定!W$20))</f>
        <v>0</v>
      </c>
      <c r="V73" s="11">
        <f t="shared" si="3"/>
        <v>1</v>
      </c>
      <c r="W73" s="10" t="str">
        <f>IF(B73="","",IF(C73="","縣市未填,","") &amp; IF(D73="","單位未填, ","")     &amp;IF(AND(I73&lt;&gt;"",J73="",K73="",M73=""),"速樁項目錯誤,","")       &amp;IF(AND(OR(J73&lt;&gt;"",K73&lt;&gt;"",M73&lt;&gt;""),I73=""),"速樁組別未填,","")        &amp;IF(AND(T73=0,N73="",O73="",P73="",Q73=""),"未報名任何競賽項目,","")    &amp;IF(AND(設定!C$13="Y",OR(R73="",S73="")),"保險資料不完整,","")          &amp;IF(AND(N73="",O73&lt;&gt;""),"花樁組別未填,","") &amp;IF(AND(N73&lt;&gt;"",O73=""),"單人花樁未填",""))</f>
        <v/>
      </c>
      <c r="X73" s="2"/>
      <c r="Y73" t="str">
        <f t="shared" si="5"/>
        <v/>
      </c>
    </row>
    <row r="74" spans="1:25" x14ac:dyDescent="0.3">
      <c r="A74" s="98">
        <v>69</v>
      </c>
      <c r="B74" s="5"/>
      <c r="C74" s="6"/>
      <c r="D74" s="7"/>
      <c r="E74" s="6"/>
      <c r="F74" s="6"/>
      <c r="G74" s="32"/>
      <c r="H74" s="32"/>
      <c r="I74" s="8"/>
      <c r="J74" s="6"/>
      <c r="K74" s="6"/>
      <c r="L74" s="6"/>
      <c r="M74" s="6"/>
      <c r="N74" s="6"/>
      <c r="O74" s="6"/>
      <c r="P74" s="6"/>
      <c r="Q74" s="6"/>
      <c r="R74" s="5"/>
      <c r="S74" s="9"/>
      <c r="T74" s="94">
        <f t="shared" si="4"/>
        <v>0</v>
      </c>
      <c r="U74" s="36">
        <f>VALUE(IF(T74=0,"0","0") &amp; IF(T74=1,設定!F$19,"0") &amp;IF(T74=2,設定!F$20,"") &amp;IF(T74=3,設定!F$21,""))+VALUE(IF(O74="","0",設定!M$20))+VALUE(IF(P74="","0",設定!R$20))+VALUE(IF(Q74="","0",設定!W$20))</f>
        <v>0</v>
      </c>
      <c r="V74" s="11">
        <f t="shared" si="3"/>
        <v>1</v>
      </c>
      <c r="W74" s="10" t="str">
        <f>IF(B74="","",IF(C74="","縣市未填,","") &amp; IF(D74="","單位未填, ","")     &amp;IF(AND(I74&lt;&gt;"",J74="",K74="",M74=""),"速樁項目錯誤,","")       &amp;IF(AND(OR(J74&lt;&gt;"",K74&lt;&gt;"",M74&lt;&gt;""),I74=""),"速樁組別未填,","")        &amp;IF(AND(T74=0,N74="",O74="",P74="",Q74=""),"未報名任何競賽項目,","")    &amp;IF(AND(設定!C$13="Y",OR(R74="",S74="")),"保險資料不完整,","")          &amp;IF(AND(N74="",O74&lt;&gt;""),"花樁組別未填,","") &amp;IF(AND(N74&lt;&gt;"",O74=""),"單人花樁未填",""))</f>
        <v/>
      </c>
      <c r="X74" s="2"/>
      <c r="Y74" t="str">
        <f t="shared" si="5"/>
        <v/>
      </c>
    </row>
    <row r="75" spans="1:25" x14ac:dyDescent="0.3">
      <c r="A75" s="98">
        <v>70</v>
      </c>
      <c r="B75" s="5"/>
      <c r="C75" s="6"/>
      <c r="D75" s="7"/>
      <c r="E75" s="6"/>
      <c r="F75" s="6"/>
      <c r="G75" s="32"/>
      <c r="H75" s="32"/>
      <c r="I75" s="8"/>
      <c r="J75" s="6"/>
      <c r="K75" s="6"/>
      <c r="L75" s="6"/>
      <c r="M75" s="6"/>
      <c r="N75" s="6"/>
      <c r="O75" s="6"/>
      <c r="P75" s="6"/>
      <c r="Q75" s="6"/>
      <c r="R75" s="5"/>
      <c r="S75" s="9"/>
      <c r="T75" s="94">
        <f t="shared" si="4"/>
        <v>0</v>
      </c>
      <c r="U75" s="36">
        <f>VALUE(IF(T75=0,"0","0") &amp; IF(T75=1,設定!F$19,"0") &amp;IF(T75=2,設定!F$20,"") &amp;IF(T75=3,設定!F$21,""))+VALUE(IF(O75="","0",設定!M$20))+VALUE(IF(P75="","0",設定!R$20))+VALUE(IF(Q75="","0",設定!W$20))</f>
        <v>0</v>
      </c>
      <c r="V75" s="11">
        <f t="shared" si="3"/>
        <v>1</v>
      </c>
      <c r="W75" s="10" t="str">
        <f>IF(B75="","",IF(C75="","縣市未填,","") &amp; IF(D75="","單位未填, ","")     &amp;IF(AND(I75&lt;&gt;"",J75="",K75="",M75=""),"速樁項目錯誤,","")       &amp;IF(AND(OR(J75&lt;&gt;"",K75&lt;&gt;"",M75&lt;&gt;""),I75=""),"速樁組別未填,","")        &amp;IF(AND(T75=0,N75="",O75="",P75="",Q75=""),"未報名任何競賽項目,","")    &amp;IF(AND(設定!C$13="Y",OR(R75="",S75="")),"保險資料不完整,","")          &amp;IF(AND(N75="",O75&lt;&gt;""),"花樁組別未填,","") &amp;IF(AND(N75&lt;&gt;"",O75=""),"單人花樁未填",""))</f>
        <v/>
      </c>
      <c r="X75" s="2"/>
      <c r="Y75" t="str">
        <f t="shared" si="5"/>
        <v/>
      </c>
    </row>
    <row r="76" spans="1:25" x14ac:dyDescent="0.3">
      <c r="A76" s="98">
        <v>71</v>
      </c>
      <c r="B76" s="5"/>
      <c r="C76" s="6"/>
      <c r="D76" s="7"/>
      <c r="E76" s="6"/>
      <c r="F76" s="6"/>
      <c r="G76" s="32"/>
      <c r="H76" s="32"/>
      <c r="I76" s="8"/>
      <c r="J76" s="6"/>
      <c r="K76" s="6"/>
      <c r="L76" s="6"/>
      <c r="M76" s="6"/>
      <c r="N76" s="6"/>
      <c r="O76" s="6"/>
      <c r="P76" s="6"/>
      <c r="Q76" s="6"/>
      <c r="R76" s="5"/>
      <c r="S76" s="9"/>
      <c r="T76" s="94">
        <f t="shared" si="4"/>
        <v>0</v>
      </c>
      <c r="U76" s="36">
        <f>VALUE(IF(T76=0,"0","0") &amp; IF(T76=1,設定!F$19,"0") &amp;IF(T76=2,設定!F$20,"") &amp;IF(T76=3,設定!F$21,""))+VALUE(IF(O76="","0",設定!M$20))+VALUE(IF(P76="","0",設定!R$20))+VALUE(IF(Q76="","0",設定!W$20))</f>
        <v>0</v>
      </c>
      <c r="V76" s="11">
        <f t="shared" si="3"/>
        <v>1</v>
      </c>
      <c r="W76" s="10" t="str">
        <f>IF(B76="","",IF(C76="","縣市未填,","") &amp; IF(D76="","單位未填, ","")     &amp;IF(AND(I76&lt;&gt;"",J76="",K76="",M76=""),"速樁項目錯誤,","")       &amp;IF(AND(OR(J76&lt;&gt;"",K76&lt;&gt;"",M76&lt;&gt;""),I76=""),"速樁組別未填,","")        &amp;IF(AND(T76=0,N76="",O76="",P76="",Q76=""),"未報名任何競賽項目,","")    &amp;IF(AND(設定!C$13="Y",OR(R76="",S76="")),"保險資料不完整,","")          &amp;IF(AND(N76="",O76&lt;&gt;""),"花樁組別未填,","") &amp;IF(AND(N76&lt;&gt;"",O76=""),"單人花樁未填",""))</f>
        <v/>
      </c>
      <c r="X76" s="2"/>
      <c r="Y76" t="str">
        <f t="shared" si="5"/>
        <v/>
      </c>
    </row>
    <row r="77" spans="1:25" x14ac:dyDescent="0.3">
      <c r="A77" s="98">
        <v>72</v>
      </c>
      <c r="B77" s="5"/>
      <c r="C77" s="6"/>
      <c r="D77" s="7"/>
      <c r="E77" s="6"/>
      <c r="F77" s="6"/>
      <c r="G77" s="32"/>
      <c r="H77" s="32"/>
      <c r="I77" s="8"/>
      <c r="J77" s="6"/>
      <c r="K77" s="6"/>
      <c r="L77" s="6"/>
      <c r="M77" s="6"/>
      <c r="N77" s="6"/>
      <c r="O77" s="6"/>
      <c r="P77" s="6"/>
      <c r="Q77" s="6"/>
      <c r="R77" s="5"/>
      <c r="S77" s="9"/>
      <c r="T77" s="94">
        <f t="shared" si="4"/>
        <v>0</v>
      </c>
      <c r="U77" s="36">
        <f>VALUE(IF(T77=0,"0","0") &amp; IF(T77=1,設定!F$19,"0") &amp;IF(T77=2,設定!F$20,"") &amp;IF(T77=3,設定!F$21,""))+VALUE(IF(O77="","0",設定!M$20))+VALUE(IF(P77="","0",設定!R$20))+VALUE(IF(Q77="","0",設定!W$20))</f>
        <v>0</v>
      </c>
      <c r="V77" s="11">
        <f t="shared" si="3"/>
        <v>1</v>
      </c>
      <c r="W77" s="10" t="str">
        <f>IF(B77="","",IF(C77="","縣市未填,","") &amp; IF(D77="","單位未填, ","")     &amp;IF(AND(I77&lt;&gt;"",J77="",K77="",M77=""),"速樁項目錯誤,","")       &amp;IF(AND(OR(J77&lt;&gt;"",K77&lt;&gt;"",M77&lt;&gt;""),I77=""),"速樁組別未填,","")        &amp;IF(AND(T77=0,N77="",O77="",P77="",Q77=""),"未報名任何競賽項目,","")    &amp;IF(AND(設定!C$13="Y",OR(R77="",S77="")),"保險資料不完整,","")          &amp;IF(AND(N77="",O77&lt;&gt;""),"花樁組別未填,","") &amp;IF(AND(N77&lt;&gt;"",O77=""),"單人花樁未填",""))</f>
        <v/>
      </c>
      <c r="X77" s="2"/>
      <c r="Y77" t="str">
        <f t="shared" si="5"/>
        <v/>
      </c>
    </row>
    <row r="78" spans="1:25" x14ac:dyDescent="0.3">
      <c r="A78" s="98">
        <v>73</v>
      </c>
      <c r="B78" s="5"/>
      <c r="C78" s="6"/>
      <c r="D78" s="7"/>
      <c r="E78" s="6"/>
      <c r="F78" s="6"/>
      <c r="G78" s="32"/>
      <c r="H78" s="32"/>
      <c r="I78" s="8"/>
      <c r="J78" s="6"/>
      <c r="K78" s="6"/>
      <c r="L78" s="6"/>
      <c r="M78" s="6"/>
      <c r="N78" s="6"/>
      <c r="O78" s="6"/>
      <c r="P78" s="6"/>
      <c r="Q78" s="6"/>
      <c r="R78" s="5"/>
      <c r="S78" s="9"/>
      <c r="T78" s="94">
        <f t="shared" si="4"/>
        <v>0</v>
      </c>
      <c r="U78" s="36">
        <f>VALUE(IF(T78=0,"0","0") &amp; IF(T78=1,設定!F$19,"0") &amp;IF(T78=2,設定!F$20,"") &amp;IF(T78=3,設定!F$21,""))+VALUE(IF(O78="","0",設定!M$20))+VALUE(IF(P78="","0",設定!R$20))+VALUE(IF(Q78="","0",設定!W$20))</f>
        <v>0</v>
      </c>
      <c r="V78" s="11">
        <f t="shared" si="3"/>
        <v>1</v>
      </c>
      <c r="W78" s="10" t="str">
        <f>IF(B78="","",IF(C78="","縣市未填,","") &amp; IF(D78="","單位未填, ","")     &amp;IF(AND(I78&lt;&gt;"",J78="",K78="",M78=""),"速樁項目錯誤,","")       &amp;IF(AND(OR(J78&lt;&gt;"",K78&lt;&gt;"",M78&lt;&gt;""),I78=""),"速樁組別未填,","")        &amp;IF(AND(T78=0,N78="",O78="",P78="",Q78=""),"未報名任何競賽項目,","")    &amp;IF(AND(設定!C$13="Y",OR(R78="",S78="")),"保險資料不完整,","")          &amp;IF(AND(N78="",O78&lt;&gt;""),"花樁組別未填,","") &amp;IF(AND(N78&lt;&gt;"",O78=""),"單人花樁未填",""))</f>
        <v/>
      </c>
      <c r="X78" s="2"/>
      <c r="Y78" t="str">
        <f t="shared" si="5"/>
        <v/>
      </c>
    </row>
    <row r="79" spans="1:25" x14ac:dyDescent="0.3">
      <c r="A79" s="98">
        <v>74</v>
      </c>
      <c r="B79" s="5"/>
      <c r="C79" s="6"/>
      <c r="D79" s="7"/>
      <c r="E79" s="6"/>
      <c r="F79" s="6"/>
      <c r="G79" s="32"/>
      <c r="H79" s="32"/>
      <c r="I79" s="8"/>
      <c r="J79" s="6"/>
      <c r="K79" s="6"/>
      <c r="L79" s="6"/>
      <c r="M79" s="6"/>
      <c r="N79" s="6"/>
      <c r="O79" s="6"/>
      <c r="P79" s="6"/>
      <c r="Q79" s="6"/>
      <c r="R79" s="5"/>
      <c r="S79" s="9"/>
      <c r="T79" s="94">
        <f t="shared" si="4"/>
        <v>0</v>
      </c>
      <c r="U79" s="36">
        <f>VALUE(IF(T79=0,"0","0") &amp; IF(T79=1,設定!F$19,"0") &amp;IF(T79=2,設定!F$20,"") &amp;IF(T79=3,設定!F$21,""))+VALUE(IF(O79="","0",設定!M$20))+VALUE(IF(P79="","0",設定!R$20))+VALUE(IF(Q79="","0",設定!W$20))</f>
        <v>0</v>
      </c>
      <c r="V79" s="11">
        <f t="shared" si="3"/>
        <v>1</v>
      </c>
      <c r="W79" s="10" t="str">
        <f>IF(B79="","",IF(C79="","縣市未填,","") &amp; IF(D79="","單位未填, ","")     &amp;IF(AND(I79&lt;&gt;"",J79="",K79="",M79=""),"速樁項目錯誤,","")       &amp;IF(AND(OR(J79&lt;&gt;"",K79&lt;&gt;"",M79&lt;&gt;""),I79=""),"速樁組別未填,","")        &amp;IF(AND(T79=0,N79="",O79="",P79="",Q79=""),"未報名任何競賽項目,","")    &amp;IF(AND(設定!C$13="Y",OR(R79="",S79="")),"保險資料不完整,","")          &amp;IF(AND(N79="",O79&lt;&gt;""),"花樁組別未填,","") &amp;IF(AND(N79&lt;&gt;"",O79=""),"單人花樁未填",""))</f>
        <v/>
      </c>
      <c r="X79" s="2"/>
      <c r="Y79" t="str">
        <f t="shared" si="5"/>
        <v/>
      </c>
    </row>
    <row r="80" spans="1:25" x14ac:dyDescent="0.3">
      <c r="A80" s="98">
        <v>75</v>
      </c>
      <c r="B80" s="5"/>
      <c r="C80" s="6"/>
      <c r="D80" s="7"/>
      <c r="E80" s="6"/>
      <c r="F80" s="6"/>
      <c r="G80" s="32"/>
      <c r="H80" s="32"/>
      <c r="I80" s="8"/>
      <c r="J80" s="6"/>
      <c r="K80" s="6"/>
      <c r="L80" s="6"/>
      <c r="M80" s="6"/>
      <c r="N80" s="6"/>
      <c r="O80" s="6"/>
      <c r="P80" s="6"/>
      <c r="Q80" s="6"/>
      <c r="R80" s="5"/>
      <c r="S80" s="9"/>
      <c r="T80" s="94">
        <f t="shared" si="4"/>
        <v>0</v>
      </c>
      <c r="U80" s="36">
        <f>VALUE(IF(T80=0,"0","0") &amp; IF(T80=1,設定!F$19,"0") &amp;IF(T80=2,設定!F$20,"") &amp;IF(T80=3,設定!F$21,""))+VALUE(IF(O80="","0",設定!M$20))+VALUE(IF(P80="","0",設定!R$20))+VALUE(IF(Q80="","0",設定!W$20))</f>
        <v>0</v>
      </c>
      <c r="V80" s="11">
        <f t="shared" si="3"/>
        <v>1</v>
      </c>
      <c r="W80" s="10" t="str">
        <f>IF(B80="","",IF(C80="","縣市未填,","") &amp; IF(D80="","單位未填, ","")     &amp;IF(AND(I80&lt;&gt;"",J80="",K80="",M80=""),"速樁項目錯誤,","")       &amp;IF(AND(OR(J80&lt;&gt;"",K80&lt;&gt;"",M80&lt;&gt;""),I80=""),"速樁組別未填,","")        &amp;IF(AND(T80=0,N80="",O80="",P80="",Q80=""),"未報名任何競賽項目,","")    &amp;IF(AND(設定!C$13="Y",OR(R80="",S80="")),"保險資料不完整,","")          &amp;IF(AND(N80="",O80&lt;&gt;""),"花樁組別未填,","") &amp;IF(AND(N80&lt;&gt;"",O80=""),"單人花樁未填",""))</f>
        <v/>
      </c>
      <c r="X80" s="2"/>
      <c r="Y80" t="str">
        <f t="shared" si="5"/>
        <v/>
      </c>
    </row>
    <row r="81" spans="1:25" x14ac:dyDescent="0.3">
      <c r="A81" s="98">
        <v>76</v>
      </c>
      <c r="B81" s="5"/>
      <c r="C81" s="6"/>
      <c r="D81" s="7"/>
      <c r="E81" s="6"/>
      <c r="F81" s="6"/>
      <c r="G81" s="32"/>
      <c r="H81" s="32"/>
      <c r="I81" s="8"/>
      <c r="J81" s="6"/>
      <c r="K81" s="6"/>
      <c r="L81" s="6"/>
      <c r="M81" s="6"/>
      <c r="N81" s="6"/>
      <c r="O81" s="6"/>
      <c r="P81" s="6"/>
      <c r="Q81" s="6"/>
      <c r="R81" s="5"/>
      <c r="S81" s="9"/>
      <c r="T81" s="94">
        <f t="shared" si="4"/>
        <v>0</v>
      </c>
      <c r="U81" s="36">
        <f>VALUE(IF(T81=0,"0","0") &amp; IF(T81=1,設定!F$19,"0") &amp;IF(T81=2,設定!F$20,"") &amp;IF(T81=3,設定!F$21,""))+VALUE(IF(O81="","0",設定!M$20))+VALUE(IF(P81="","0",設定!R$20))+VALUE(IF(Q81="","0",設定!W$20))</f>
        <v>0</v>
      </c>
      <c r="V81" s="11">
        <f t="shared" si="3"/>
        <v>1</v>
      </c>
      <c r="W81" s="10" t="str">
        <f>IF(B81="","",IF(C81="","縣市未填,","") &amp; IF(D81="","單位未填, ","")     &amp;IF(AND(I81&lt;&gt;"",J81="",K81="",M81=""),"速樁項目錯誤,","")       &amp;IF(AND(OR(J81&lt;&gt;"",K81&lt;&gt;"",M81&lt;&gt;""),I81=""),"速樁組別未填,","")        &amp;IF(AND(T81=0,N81="",O81="",P81="",Q81=""),"未報名任何競賽項目,","")    &amp;IF(AND(設定!C$13="Y",OR(R81="",S81="")),"保險資料不完整,","")          &amp;IF(AND(N81="",O81&lt;&gt;""),"花樁組別未填,","") &amp;IF(AND(N81&lt;&gt;"",O81=""),"單人花樁未填",""))</f>
        <v/>
      </c>
      <c r="X81" s="2"/>
      <c r="Y81" t="str">
        <f t="shared" si="5"/>
        <v/>
      </c>
    </row>
    <row r="82" spans="1:25" x14ac:dyDescent="0.3">
      <c r="A82" s="98">
        <v>77</v>
      </c>
      <c r="B82" s="5"/>
      <c r="C82" s="6"/>
      <c r="D82" s="7"/>
      <c r="E82" s="6"/>
      <c r="F82" s="6"/>
      <c r="G82" s="32"/>
      <c r="H82" s="32"/>
      <c r="I82" s="8"/>
      <c r="J82" s="6"/>
      <c r="K82" s="6"/>
      <c r="L82" s="6"/>
      <c r="M82" s="6"/>
      <c r="N82" s="6"/>
      <c r="O82" s="6"/>
      <c r="P82" s="6"/>
      <c r="Q82" s="6"/>
      <c r="R82" s="5"/>
      <c r="S82" s="9"/>
      <c r="T82" s="94">
        <f t="shared" si="4"/>
        <v>0</v>
      </c>
      <c r="U82" s="36">
        <f>VALUE(IF(T82=0,"0","0") &amp; IF(T82=1,設定!F$19,"0") &amp;IF(T82=2,設定!F$20,"") &amp;IF(T82=3,設定!F$21,""))+VALUE(IF(O82="","0",設定!M$20))+VALUE(IF(P82="","0",設定!R$20))+VALUE(IF(Q82="","0",設定!W$20))</f>
        <v>0</v>
      </c>
      <c r="V82" s="11">
        <f t="shared" si="3"/>
        <v>1</v>
      </c>
      <c r="W82" s="10" t="str">
        <f>IF(B82="","",IF(C82="","縣市未填,","") &amp; IF(D82="","單位未填, ","")     &amp;IF(AND(I82&lt;&gt;"",J82="",K82="",M82=""),"速樁項目錯誤,","")       &amp;IF(AND(OR(J82&lt;&gt;"",K82&lt;&gt;"",M82&lt;&gt;""),I82=""),"速樁組別未填,","")        &amp;IF(AND(T82=0,N82="",O82="",P82="",Q82=""),"未報名任何競賽項目,","")    &amp;IF(AND(設定!C$13="Y",OR(R82="",S82="")),"保險資料不完整,","")          &amp;IF(AND(N82="",O82&lt;&gt;""),"花樁組別未填,","") &amp;IF(AND(N82&lt;&gt;"",O82=""),"單人花樁未填",""))</f>
        <v/>
      </c>
      <c r="X82" s="2"/>
      <c r="Y82" t="str">
        <f t="shared" si="5"/>
        <v/>
      </c>
    </row>
    <row r="83" spans="1:25" x14ac:dyDescent="0.3">
      <c r="A83" s="98">
        <v>78</v>
      </c>
      <c r="B83" s="5"/>
      <c r="C83" s="6"/>
      <c r="D83" s="7"/>
      <c r="E83" s="6"/>
      <c r="F83" s="6"/>
      <c r="G83" s="32"/>
      <c r="H83" s="32"/>
      <c r="I83" s="8"/>
      <c r="J83" s="6"/>
      <c r="K83" s="6"/>
      <c r="L83" s="6"/>
      <c r="M83" s="6"/>
      <c r="N83" s="6"/>
      <c r="O83" s="6"/>
      <c r="P83" s="6"/>
      <c r="Q83" s="6"/>
      <c r="R83" s="5"/>
      <c r="S83" s="9"/>
      <c r="T83" s="94">
        <f t="shared" si="4"/>
        <v>0</v>
      </c>
      <c r="U83" s="36">
        <f>VALUE(IF(T83=0,"0","0") &amp; IF(T83=1,設定!F$19,"0") &amp;IF(T83=2,設定!F$20,"") &amp;IF(T83=3,設定!F$21,""))+VALUE(IF(O83="","0",設定!M$20))+VALUE(IF(P83="","0",設定!R$20))+VALUE(IF(Q83="","0",設定!W$20))</f>
        <v>0</v>
      </c>
      <c r="V83" s="11">
        <f t="shared" si="3"/>
        <v>1</v>
      </c>
      <c r="W83" s="10" t="str">
        <f>IF(B83="","",IF(C83="","縣市未填,","") &amp; IF(D83="","單位未填, ","")     &amp;IF(AND(I83&lt;&gt;"",J83="",K83="",M83=""),"速樁項目錯誤,","")       &amp;IF(AND(OR(J83&lt;&gt;"",K83&lt;&gt;"",M83&lt;&gt;""),I83=""),"速樁組別未填,","")        &amp;IF(AND(T83=0,N83="",O83="",P83="",Q83=""),"未報名任何競賽項目,","")    &amp;IF(AND(設定!C$13="Y",OR(R83="",S83="")),"保險資料不完整,","")          &amp;IF(AND(N83="",O83&lt;&gt;""),"花樁組別未填,","") &amp;IF(AND(N83&lt;&gt;"",O83=""),"單人花樁未填",""))</f>
        <v/>
      </c>
      <c r="X83" s="2"/>
      <c r="Y83" t="str">
        <f t="shared" si="5"/>
        <v/>
      </c>
    </row>
    <row r="84" spans="1:25" x14ac:dyDescent="0.3">
      <c r="A84" s="98">
        <v>79</v>
      </c>
      <c r="B84" s="5"/>
      <c r="C84" s="6"/>
      <c r="D84" s="7"/>
      <c r="E84" s="6"/>
      <c r="F84" s="6"/>
      <c r="G84" s="32"/>
      <c r="H84" s="32"/>
      <c r="I84" s="8"/>
      <c r="J84" s="6"/>
      <c r="K84" s="6"/>
      <c r="L84" s="6"/>
      <c r="M84" s="6"/>
      <c r="N84" s="6"/>
      <c r="O84" s="6"/>
      <c r="P84" s="6"/>
      <c r="Q84" s="6"/>
      <c r="R84" s="5"/>
      <c r="S84" s="9"/>
      <c r="T84" s="94">
        <f t="shared" si="4"/>
        <v>0</v>
      </c>
      <c r="U84" s="36">
        <f>VALUE(IF(T84=0,"0","0") &amp; IF(T84=1,設定!F$19,"0") &amp;IF(T84=2,設定!F$20,"") &amp;IF(T84=3,設定!F$21,""))+VALUE(IF(O84="","0",設定!M$20))+VALUE(IF(P84="","0",設定!R$20))+VALUE(IF(Q84="","0",設定!W$20))</f>
        <v>0</v>
      </c>
      <c r="V84" s="11">
        <f t="shared" si="3"/>
        <v>1</v>
      </c>
      <c r="W84" s="10" t="str">
        <f>IF(B84="","",IF(C84="","縣市未填,","") &amp; IF(D84="","單位未填, ","")     &amp;IF(AND(I84&lt;&gt;"",J84="",K84="",M84=""),"速樁項目錯誤,","")       &amp;IF(AND(OR(J84&lt;&gt;"",K84&lt;&gt;"",M84&lt;&gt;""),I84=""),"速樁組別未填,","")        &amp;IF(AND(T84=0,N84="",O84="",P84="",Q84=""),"未報名任何競賽項目,","")    &amp;IF(AND(設定!C$13="Y",OR(R84="",S84="")),"保險資料不完整,","")          &amp;IF(AND(N84="",O84&lt;&gt;""),"花樁組別未填,","") &amp;IF(AND(N84&lt;&gt;"",O84=""),"單人花樁未填",""))</f>
        <v/>
      </c>
      <c r="X84" s="2"/>
      <c r="Y84" t="str">
        <f t="shared" si="5"/>
        <v/>
      </c>
    </row>
    <row r="85" spans="1:25" x14ac:dyDescent="0.3">
      <c r="A85" s="98">
        <v>80</v>
      </c>
      <c r="B85" s="5"/>
      <c r="C85" s="6"/>
      <c r="D85" s="7"/>
      <c r="E85" s="6"/>
      <c r="F85" s="6"/>
      <c r="G85" s="32"/>
      <c r="H85" s="32"/>
      <c r="I85" s="8"/>
      <c r="J85" s="6"/>
      <c r="K85" s="6"/>
      <c r="L85" s="6"/>
      <c r="M85" s="6"/>
      <c r="N85" s="6"/>
      <c r="O85" s="6"/>
      <c r="P85" s="6"/>
      <c r="Q85" s="6"/>
      <c r="R85" s="5"/>
      <c r="S85" s="9"/>
      <c r="T85" s="94">
        <f t="shared" si="4"/>
        <v>0</v>
      </c>
      <c r="U85" s="36">
        <f>VALUE(IF(T85=0,"0","0") &amp; IF(T85=1,設定!F$19,"0") &amp;IF(T85=2,設定!F$20,"") &amp;IF(T85=3,設定!F$21,""))+VALUE(IF(O85="","0",設定!M$20))+VALUE(IF(P85="","0",設定!R$20))+VALUE(IF(Q85="","0",設定!W$20))</f>
        <v>0</v>
      </c>
      <c r="V85" s="11">
        <f t="shared" si="3"/>
        <v>1</v>
      </c>
      <c r="W85" s="10" t="str">
        <f>IF(B85="","",IF(C85="","縣市未填,","") &amp; IF(D85="","單位未填, ","")     &amp;IF(AND(I85&lt;&gt;"",J85="",K85="",M85=""),"速樁項目錯誤,","")       &amp;IF(AND(OR(J85&lt;&gt;"",K85&lt;&gt;"",M85&lt;&gt;""),I85=""),"速樁組別未填,","")        &amp;IF(AND(T85=0,N85="",O85="",P85="",Q85=""),"未報名任何競賽項目,","")    &amp;IF(AND(設定!C$13="Y",OR(R85="",S85="")),"保險資料不完整,","")          &amp;IF(AND(N85="",O85&lt;&gt;""),"花樁組別未填,","") &amp;IF(AND(N85&lt;&gt;"",O85=""),"單人花樁未填",""))</f>
        <v/>
      </c>
      <c r="X85" s="2"/>
      <c r="Y85" t="str">
        <f t="shared" si="5"/>
        <v/>
      </c>
    </row>
    <row r="86" spans="1:25" x14ac:dyDescent="0.3">
      <c r="A86" s="98">
        <v>81</v>
      </c>
      <c r="B86" s="5"/>
      <c r="C86" s="6"/>
      <c r="D86" s="7"/>
      <c r="E86" s="6"/>
      <c r="F86" s="6"/>
      <c r="G86" s="32"/>
      <c r="H86" s="32"/>
      <c r="I86" s="8"/>
      <c r="J86" s="6"/>
      <c r="K86" s="6"/>
      <c r="L86" s="6"/>
      <c r="M86" s="6"/>
      <c r="N86" s="6"/>
      <c r="O86" s="6"/>
      <c r="P86" s="6"/>
      <c r="Q86" s="6"/>
      <c r="R86" s="5"/>
      <c r="S86" s="9"/>
      <c r="T86" s="94">
        <f t="shared" si="4"/>
        <v>0</v>
      </c>
      <c r="U86" s="36">
        <f>VALUE(IF(T86=0,"0","0") &amp; IF(T86=1,設定!F$19,"0") &amp;IF(T86=2,設定!F$20,"") &amp;IF(T86=3,設定!F$21,""))+VALUE(IF(O86="","0",設定!M$20))+VALUE(IF(P86="","0",設定!R$20))+VALUE(IF(Q86="","0",設定!W$20))</f>
        <v>0</v>
      </c>
      <c r="V86" s="11">
        <f t="shared" si="3"/>
        <v>1</v>
      </c>
      <c r="W86" s="10" t="str">
        <f>IF(B86="","",IF(C86="","縣市未填,","") &amp; IF(D86="","單位未填, ","")     &amp;IF(AND(I86&lt;&gt;"",J86="",K86="",M86=""),"速樁項目錯誤,","")       &amp;IF(AND(OR(J86&lt;&gt;"",K86&lt;&gt;"",M86&lt;&gt;""),I86=""),"速樁組別未填,","")        &amp;IF(AND(T86=0,N86="",O86="",P86="",Q86=""),"未報名任何競賽項目,","")    &amp;IF(AND(設定!C$13="Y",OR(R86="",S86="")),"保險資料不完整,","")          &amp;IF(AND(N86="",O86&lt;&gt;""),"花樁組別未填,","") &amp;IF(AND(N86&lt;&gt;"",O86=""),"單人花樁未填",""))</f>
        <v/>
      </c>
      <c r="X86" s="2"/>
      <c r="Y86" t="str">
        <f t="shared" si="5"/>
        <v/>
      </c>
    </row>
    <row r="87" spans="1:25" x14ac:dyDescent="0.3">
      <c r="A87" s="98">
        <v>82</v>
      </c>
      <c r="B87" s="5"/>
      <c r="C87" s="6"/>
      <c r="D87" s="7"/>
      <c r="E87" s="6"/>
      <c r="F87" s="6"/>
      <c r="G87" s="32"/>
      <c r="H87" s="32"/>
      <c r="I87" s="8"/>
      <c r="J87" s="6"/>
      <c r="K87" s="6"/>
      <c r="L87" s="6"/>
      <c r="M87" s="6"/>
      <c r="N87" s="6"/>
      <c r="O87" s="6"/>
      <c r="P87" s="6"/>
      <c r="Q87" s="6"/>
      <c r="R87" s="5"/>
      <c r="S87" s="9"/>
      <c r="T87" s="94">
        <f t="shared" si="4"/>
        <v>0</v>
      </c>
      <c r="U87" s="36">
        <f>VALUE(IF(T87=0,"0","0") &amp; IF(T87=1,設定!F$19,"0") &amp;IF(T87=2,設定!F$20,"") &amp;IF(T87=3,設定!F$21,""))+VALUE(IF(O87="","0",設定!M$20))+VALUE(IF(P87="","0",設定!R$20))+VALUE(IF(Q87="","0",設定!W$20))</f>
        <v>0</v>
      </c>
      <c r="V87" s="11">
        <f t="shared" si="3"/>
        <v>1</v>
      </c>
      <c r="W87" s="10" t="str">
        <f>IF(B87="","",IF(C87="","縣市未填,","") &amp; IF(D87="","單位未填, ","")     &amp;IF(AND(I87&lt;&gt;"",J87="",K87="",M87=""),"速樁項目錯誤,","")       &amp;IF(AND(OR(J87&lt;&gt;"",K87&lt;&gt;"",M87&lt;&gt;""),I87=""),"速樁組別未填,","")        &amp;IF(AND(T87=0,N87="",O87="",P87="",Q87=""),"未報名任何競賽項目,","")    &amp;IF(AND(設定!C$13="Y",OR(R87="",S87="")),"保險資料不完整,","")          &amp;IF(AND(N87="",O87&lt;&gt;""),"花樁組別未填,","") &amp;IF(AND(N87&lt;&gt;"",O87=""),"單人花樁未填",""))</f>
        <v/>
      </c>
      <c r="X87" s="2"/>
      <c r="Y87" t="str">
        <f t="shared" si="5"/>
        <v/>
      </c>
    </row>
    <row r="88" spans="1:25" x14ac:dyDescent="0.3">
      <c r="A88" s="98">
        <v>83</v>
      </c>
      <c r="B88" s="5"/>
      <c r="C88" s="6"/>
      <c r="D88" s="7"/>
      <c r="E88" s="6"/>
      <c r="F88" s="6"/>
      <c r="G88" s="32"/>
      <c r="H88" s="32"/>
      <c r="I88" s="8"/>
      <c r="J88" s="6"/>
      <c r="K88" s="6"/>
      <c r="L88" s="6"/>
      <c r="M88" s="6"/>
      <c r="N88" s="6"/>
      <c r="O88" s="6"/>
      <c r="P88" s="6"/>
      <c r="Q88" s="6"/>
      <c r="R88" s="5"/>
      <c r="S88" s="9"/>
      <c r="T88" s="94">
        <f t="shared" si="4"/>
        <v>0</v>
      </c>
      <c r="U88" s="36">
        <f>VALUE(IF(T88=0,"0","0") &amp; IF(T88=1,設定!F$19,"0") &amp;IF(T88=2,設定!F$20,"") &amp;IF(T88=3,設定!F$21,""))+VALUE(IF(O88="","0",設定!M$20))+VALUE(IF(P88="","0",設定!R$20))+VALUE(IF(Q88="","0",設定!W$20))</f>
        <v>0</v>
      </c>
      <c r="V88" s="11">
        <f t="shared" si="3"/>
        <v>1</v>
      </c>
      <c r="W88" s="10" t="str">
        <f>IF(B88="","",IF(C88="","縣市未填,","") &amp; IF(D88="","單位未填, ","")     &amp;IF(AND(I88&lt;&gt;"",J88="",K88="",M88=""),"速樁項目錯誤,","")       &amp;IF(AND(OR(J88&lt;&gt;"",K88&lt;&gt;"",M88&lt;&gt;""),I88=""),"速樁組別未填,","")        &amp;IF(AND(T88=0,N88="",O88="",P88="",Q88=""),"未報名任何競賽項目,","")    &amp;IF(AND(設定!C$13="Y",OR(R88="",S88="")),"保險資料不完整,","")          &amp;IF(AND(N88="",O88&lt;&gt;""),"花樁組別未填,","") &amp;IF(AND(N88&lt;&gt;"",O88=""),"單人花樁未填",""))</f>
        <v/>
      </c>
      <c r="X88" s="2"/>
      <c r="Y88" t="str">
        <f t="shared" si="5"/>
        <v/>
      </c>
    </row>
    <row r="89" spans="1:25" x14ac:dyDescent="0.3">
      <c r="A89" s="98">
        <v>84</v>
      </c>
      <c r="B89" s="5"/>
      <c r="C89" s="6"/>
      <c r="D89" s="7"/>
      <c r="E89" s="6"/>
      <c r="F89" s="6"/>
      <c r="G89" s="32"/>
      <c r="H89" s="32"/>
      <c r="I89" s="8"/>
      <c r="J89" s="6"/>
      <c r="K89" s="6"/>
      <c r="L89" s="6"/>
      <c r="M89" s="6"/>
      <c r="N89" s="6"/>
      <c r="O89" s="6"/>
      <c r="P89" s="6"/>
      <c r="Q89" s="6"/>
      <c r="R89" s="5"/>
      <c r="S89" s="9"/>
      <c r="T89" s="94">
        <f t="shared" si="4"/>
        <v>0</v>
      </c>
      <c r="U89" s="36">
        <f>VALUE(IF(T89=0,"0","0") &amp; IF(T89=1,設定!F$19,"0") &amp;IF(T89=2,設定!F$20,"") &amp;IF(T89=3,設定!F$21,""))+VALUE(IF(O89="","0",設定!M$20))+VALUE(IF(P89="","0",設定!R$20))+VALUE(IF(Q89="","0",設定!W$20))</f>
        <v>0</v>
      </c>
      <c r="V89" s="11">
        <f t="shared" si="3"/>
        <v>1</v>
      </c>
      <c r="W89" s="10" t="str">
        <f>IF(B89="","",IF(C89="","縣市未填,","") &amp; IF(D89="","單位未填, ","")     &amp;IF(AND(I89&lt;&gt;"",J89="",K89="",M89=""),"速樁項目錯誤,","")       &amp;IF(AND(OR(J89&lt;&gt;"",K89&lt;&gt;"",M89&lt;&gt;""),I89=""),"速樁組別未填,","")        &amp;IF(AND(T89=0,N89="",O89="",P89="",Q89=""),"未報名任何競賽項目,","")    &amp;IF(AND(設定!C$13="Y",OR(R89="",S89="")),"保險資料不完整,","")          &amp;IF(AND(N89="",O89&lt;&gt;""),"花樁組別未填,","") &amp;IF(AND(N89&lt;&gt;"",O89=""),"單人花樁未填",""))</f>
        <v/>
      </c>
      <c r="X89" s="2"/>
      <c r="Y89" t="str">
        <f t="shared" si="5"/>
        <v/>
      </c>
    </row>
    <row r="90" spans="1:25" x14ac:dyDescent="0.3">
      <c r="A90" s="98">
        <v>85</v>
      </c>
      <c r="B90" s="5"/>
      <c r="C90" s="6"/>
      <c r="D90" s="7"/>
      <c r="E90" s="6"/>
      <c r="F90" s="6"/>
      <c r="G90" s="32"/>
      <c r="H90" s="32"/>
      <c r="I90" s="8"/>
      <c r="J90" s="6"/>
      <c r="K90" s="6"/>
      <c r="L90" s="6"/>
      <c r="M90" s="6"/>
      <c r="N90" s="6"/>
      <c r="O90" s="6"/>
      <c r="P90" s="6"/>
      <c r="Q90" s="6"/>
      <c r="R90" s="5"/>
      <c r="S90" s="9"/>
      <c r="T90" s="94">
        <f t="shared" si="4"/>
        <v>0</v>
      </c>
      <c r="U90" s="36">
        <f>VALUE(IF(T90=0,"0","0") &amp; IF(T90=1,設定!F$19,"0") &amp;IF(T90=2,設定!F$20,"") &amp;IF(T90=3,設定!F$21,""))+VALUE(IF(O90="","0",設定!M$20))+VALUE(IF(P90="","0",設定!R$20))+VALUE(IF(Q90="","0",設定!W$20))</f>
        <v>0</v>
      </c>
      <c r="V90" s="11">
        <f t="shared" si="3"/>
        <v>1</v>
      </c>
      <c r="W90" s="10" t="str">
        <f>IF(B90="","",IF(C90="","縣市未填,","") &amp; IF(D90="","單位未填, ","")     &amp;IF(AND(I90&lt;&gt;"",J90="",K90="",M90=""),"速樁項目錯誤,","")       &amp;IF(AND(OR(J90&lt;&gt;"",K90&lt;&gt;"",M90&lt;&gt;""),I90=""),"速樁組別未填,","")        &amp;IF(AND(T90=0,N90="",O90="",P90="",Q90=""),"未報名任何競賽項目,","")    &amp;IF(AND(設定!C$13="Y",OR(R90="",S90="")),"保險資料不完整,","")          &amp;IF(AND(N90="",O90&lt;&gt;""),"花樁組別未填,","") &amp;IF(AND(N90&lt;&gt;"",O90=""),"單人花樁未填",""))</f>
        <v/>
      </c>
      <c r="X90" s="2"/>
      <c r="Y90" t="str">
        <f t="shared" si="5"/>
        <v/>
      </c>
    </row>
    <row r="91" spans="1:25" x14ac:dyDescent="0.3">
      <c r="A91" s="98">
        <v>86</v>
      </c>
      <c r="B91" s="5"/>
      <c r="C91" s="6"/>
      <c r="D91" s="7"/>
      <c r="E91" s="6"/>
      <c r="F91" s="6"/>
      <c r="G91" s="32"/>
      <c r="H91" s="32"/>
      <c r="I91" s="8"/>
      <c r="J91" s="6"/>
      <c r="K91" s="6"/>
      <c r="L91" s="6"/>
      <c r="M91" s="6"/>
      <c r="N91" s="6"/>
      <c r="O91" s="6"/>
      <c r="P91" s="6"/>
      <c r="Q91" s="6"/>
      <c r="R91" s="5"/>
      <c r="S91" s="9"/>
      <c r="T91" s="94">
        <f t="shared" si="4"/>
        <v>0</v>
      </c>
      <c r="U91" s="36">
        <f>VALUE(IF(T91=0,"0","0") &amp; IF(T91=1,設定!F$19,"0") &amp;IF(T91=2,設定!F$20,"") &amp;IF(T91=3,設定!F$21,""))+VALUE(IF(O91="","0",設定!M$20))+VALUE(IF(P91="","0",設定!R$20))+VALUE(IF(Q91="","0",設定!W$20))</f>
        <v>0</v>
      </c>
      <c r="V91" s="11">
        <f t="shared" si="3"/>
        <v>1</v>
      </c>
      <c r="W91" s="10" t="str">
        <f>IF(B91="","",IF(C91="","縣市未填,","") &amp; IF(D91="","單位未填, ","")     &amp;IF(AND(I91&lt;&gt;"",J91="",K91="",M91=""),"速樁項目錯誤,","")       &amp;IF(AND(OR(J91&lt;&gt;"",K91&lt;&gt;"",M91&lt;&gt;""),I91=""),"速樁組別未填,","")        &amp;IF(AND(T91=0,N91="",O91="",P91="",Q91=""),"未報名任何競賽項目,","")    &amp;IF(AND(設定!C$13="Y",OR(R91="",S91="")),"保險資料不完整,","")          &amp;IF(AND(N91="",O91&lt;&gt;""),"花樁組別未填,","") &amp;IF(AND(N91&lt;&gt;"",O91=""),"單人花樁未填",""))</f>
        <v/>
      </c>
      <c r="X91" s="2"/>
      <c r="Y91" t="str">
        <f t="shared" si="5"/>
        <v/>
      </c>
    </row>
    <row r="92" spans="1:25" x14ac:dyDescent="0.3">
      <c r="A92" s="98">
        <v>87</v>
      </c>
      <c r="B92" s="5"/>
      <c r="C92" s="6"/>
      <c r="D92" s="7"/>
      <c r="E92" s="6"/>
      <c r="F92" s="6"/>
      <c r="G92" s="32"/>
      <c r="H92" s="32"/>
      <c r="I92" s="8"/>
      <c r="J92" s="6"/>
      <c r="K92" s="6"/>
      <c r="L92" s="6"/>
      <c r="M92" s="6"/>
      <c r="N92" s="6"/>
      <c r="O92" s="6"/>
      <c r="P92" s="6"/>
      <c r="Q92" s="6"/>
      <c r="R92" s="5"/>
      <c r="S92" s="9"/>
      <c r="T92" s="94">
        <f t="shared" si="4"/>
        <v>0</v>
      </c>
      <c r="U92" s="36">
        <f>VALUE(IF(T92=0,"0","0") &amp; IF(T92=1,設定!F$19,"0") &amp;IF(T92=2,設定!F$20,"") &amp;IF(T92=3,設定!F$21,""))+VALUE(IF(O92="","0",設定!M$20))+VALUE(IF(P92="","0",設定!R$20))+VALUE(IF(Q92="","0",設定!W$20))</f>
        <v>0</v>
      </c>
      <c r="V92" s="11">
        <f t="shared" si="3"/>
        <v>1</v>
      </c>
      <c r="W92" s="10" t="str">
        <f>IF(B92="","",IF(C92="","縣市未填,","") &amp; IF(D92="","單位未填, ","")     &amp;IF(AND(I92&lt;&gt;"",J92="",K92="",M92=""),"速樁項目錯誤,","")       &amp;IF(AND(OR(J92&lt;&gt;"",K92&lt;&gt;"",M92&lt;&gt;""),I92=""),"速樁組別未填,","")        &amp;IF(AND(T92=0,N92="",O92="",P92="",Q92=""),"未報名任何競賽項目,","")    &amp;IF(AND(設定!C$13="Y",OR(R92="",S92="")),"保險資料不完整,","")          &amp;IF(AND(N92="",O92&lt;&gt;""),"花樁組別未填,","") &amp;IF(AND(N92&lt;&gt;"",O92=""),"單人花樁未填",""))</f>
        <v/>
      </c>
      <c r="X92" s="2"/>
      <c r="Y92" t="str">
        <f t="shared" si="5"/>
        <v/>
      </c>
    </row>
    <row r="93" spans="1:25" x14ac:dyDescent="0.3">
      <c r="A93" s="98">
        <v>88</v>
      </c>
      <c r="B93" s="5"/>
      <c r="C93" s="6"/>
      <c r="D93" s="7"/>
      <c r="E93" s="6"/>
      <c r="F93" s="6"/>
      <c r="G93" s="32"/>
      <c r="H93" s="32"/>
      <c r="I93" s="8"/>
      <c r="J93" s="6"/>
      <c r="K93" s="6"/>
      <c r="L93" s="6"/>
      <c r="M93" s="6"/>
      <c r="N93" s="6"/>
      <c r="O93" s="6"/>
      <c r="P93" s="6"/>
      <c r="Q93" s="6"/>
      <c r="R93" s="5"/>
      <c r="S93" s="9"/>
      <c r="T93" s="94">
        <f t="shared" si="4"/>
        <v>0</v>
      </c>
      <c r="U93" s="36">
        <f>VALUE(IF(T93=0,"0","0") &amp; IF(T93=1,設定!F$19,"0") &amp;IF(T93=2,設定!F$20,"") &amp;IF(T93=3,設定!F$21,""))+VALUE(IF(O93="","0",設定!M$20))+VALUE(IF(P93="","0",設定!R$20))+VALUE(IF(Q93="","0",設定!W$20))</f>
        <v>0</v>
      </c>
      <c r="V93" s="11">
        <f t="shared" si="3"/>
        <v>1</v>
      </c>
      <c r="W93" s="10" t="str">
        <f>IF(B93="","",IF(C93="","縣市未填,","") &amp; IF(D93="","單位未填, ","")     &amp;IF(AND(I93&lt;&gt;"",J93="",K93="",M93=""),"速樁項目錯誤,","")       &amp;IF(AND(OR(J93&lt;&gt;"",K93&lt;&gt;"",M93&lt;&gt;""),I93=""),"速樁組別未填,","")        &amp;IF(AND(T93=0,N93="",O93="",P93="",Q93=""),"未報名任何競賽項目,","")    &amp;IF(AND(設定!C$13="Y",OR(R93="",S93="")),"保險資料不完整,","")          &amp;IF(AND(N93="",O93&lt;&gt;""),"花樁組別未填,","") &amp;IF(AND(N93&lt;&gt;"",O93=""),"單人花樁未填",""))</f>
        <v/>
      </c>
      <c r="X93" s="2"/>
      <c r="Y93" t="str">
        <f t="shared" si="5"/>
        <v/>
      </c>
    </row>
    <row r="94" spans="1:25" x14ac:dyDescent="0.3">
      <c r="A94" s="98">
        <v>89</v>
      </c>
      <c r="B94" s="5"/>
      <c r="C94" s="6"/>
      <c r="D94" s="7"/>
      <c r="E94" s="6"/>
      <c r="F94" s="6"/>
      <c r="G94" s="32"/>
      <c r="H94" s="32"/>
      <c r="I94" s="8"/>
      <c r="J94" s="6"/>
      <c r="K94" s="6"/>
      <c r="L94" s="6"/>
      <c r="M94" s="6"/>
      <c r="N94" s="6"/>
      <c r="O94" s="6"/>
      <c r="P94" s="6"/>
      <c r="Q94" s="6"/>
      <c r="R94" s="5"/>
      <c r="S94" s="9"/>
      <c r="T94" s="94">
        <f t="shared" si="4"/>
        <v>0</v>
      </c>
      <c r="U94" s="36">
        <f>VALUE(IF(T94=0,"0","0") &amp; IF(T94=1,設定!F$19,"0") &amp;IF(T94=2,設定!F$20,"") &amp;IF(T94=3,設定!F$21,""))+VALUE(IF(O94="","0",設定!M$20))+VALUE(IF(P94="","0",設定!R$20))+VALUE(IF(Q94="","0",設定!W$20))</f>
        <v>0</v>
      </c>
      <c r="V94" s="11">
        <f t="shared" si="3"/>
        <v>1</v>
      </c>
      <c r="W94" s="10" t="str">
        <f>IF(B94="","",IF(C94="","縣市未填,","") &amp; IF(D94="","單位未填, ","")     &amp;IF(AND(I94&lt;&gt;"",J94="",K94="",M94=""),"速樁項目錯誤,","")       &amp;IF(AND(OR(J94&lt;&gt;"",K94&lt;&gt;"",M94&lt;&gt;""),I94=""),"速樁組別未填,","")        &amp;IF(AND(T94=0,N94="",O94="",P94="",Q94=""),"未報名任何競賽項目,","")    &amp;IF(AND(設定!C$13="Y",OR(R94="",S94="")),"保險資料不完整,","")          &amp;IF(AND(N94="",O94&lt;&gt;""),"花樁組別未填,","") &amp;IF(AND(N94&lt;&gt;"",O94=""),"單人花樁未填",""))</f>
        <v/>
      </c>
      <c r="X94" s="2"/>
      <c r="Y94" t="str">
        <f t="shared" si="5"/>
        <v/>
      </c>
    </row>
    <row r="95" spans="1:25" x14ac:dyDescent="0.3">
      <c r="A95" s="98">
        <v>90</v>
      </c>
      <c r="B95" s="5"/>
      <c r="C95" s="6"/>
      <c r="D95" s="7"/>
      <c r="E95" s="6"/>
      <c r="F95" s="6"/>
      <c r="G95" s="32"/>
      <c r="H95" s="32"/>
      <c r="I95" s="8"/>
      <c r="J95" s="6"/>
      <c r="K95" s="6"/>
      <c r="L95" s="6"/>
      <c r="M95" s="6"/>
      <c r="N95" s="6"/>
      <c r="O95" s="6"/>
      <c r="P95" s="6"/>
      <c r="Q95" s="6"/>
      <c r="R95" s="5"/>
      <c r="S95" s="9"/>
      <c r="T95" s="94">
        <f t="shared" si="4"/>
        <v>0</v>
      </c>
      <c r="U95" s="36">
        <f>VALUE(IF(T95=0,"0","0") &amp; IF(T95=1,設定!F$19,"0") &amp;IF(T95=2,設定!F$20,"") &amp;IF(T95=3,設定!F$21,""))+VALUE(IF(O95="","0",設定!M$20))+VALUE(IF(P95="","0",設定!R$20))+VALUE(IF(Q95="","0",設定!W$20))</f>
        <v>0</v>
      </c>
      <c r="V95" s="11">
        <f t="shared" si="3"/>
        <v>1</v>
      </c>
      <c r="W95" s="10" t="str">
        <f>IF(B95="","",IF(C95="","縣市未填,","") &amp; IF(D95="","單位未填, ","")     &amp;IF(AND(I95&lt;&gt;"",J95="",K95="",M95=""),"速樁項目錯誤,","")       &amp;IF(AND(OR(J95&lt;&gt;"",K95&lt;&gt;"",M95&lt;&gt;""),I95=""),"速樁組別未填,","")        &amp;IF(AND(T95=0,N95="",O95="",P95="",Q95=""),"未報名任何競賽項目,","")    &amp;IF(AND(設定!C$13="Y",OR(R95="",S95="")),"保險資料不完整,","")          &amp;IF(AND(N95="",O95&lt;&gt;""),"花樁組別未填,","") &amp;IF(AND(N95&lt;&gt;"",O95=""),"單人花樁未填",""))</f>
        <v/>
      </c>
      <c r="X95" s="2"/>
      <c r="Y95" t="str">
        <f t="shared" si="5"/>
        <v/>
      </c>
    </row>
    <row r="96" spans="1:25" x14ac:dyDescent="0.3">
      <c r="A96" s="98">
        <v>91</v>
      </c>
      <c r="B96" s="5"/>
      <c r="C96" s="6"/>
      <c r="D96" s="7"/>
      <c r="E96" s="6"/>
      <c r="F96" s="6"/>
      <c r="G96" s="32"/>
      <c r="H96" s="32"/>
      <c r="I96" s="8"/>
      <c r="J96" s="6"/>
      <c r="K96" s="6"/>
      <c r="L96" s="6"/>
      <c r="M96" s="6"/>
      <c r="N96" s="6"/>
      <c r="O96" s="6"/>
      <c r="P96" s="6"/>
      <c r="Q96" s="6"/>
      <c r="R96" s="5"/>
      <c r="S96" s="9"/>
      <c r="T96" s="94">
        <f t="shared" si="4"/>
        <v>0</v>
      </c>
      <c r="U96" s="36">
        <f>VALUE(IF(T96=0,"0","0") &amp; IF(T96=1,設定!F$19,"0") &amp;IF(T96=2,設定!F$20,"") &amp;IF(T96=3,設定!F$21,""))+VALUE(IF(O96="","0",設定!M$20))+VALUE(IF(P96="","0",設定!R$20))+VALUE(IF(Q96="","0",設定!W$20))</f>
        <v>0</v>
      </c>
      <c r="V96" s="11">
        <f t="shared" si="3"/>
        <v>1</v>
      </c>
      <c r="W96" s="10" t="str">
        <f>IF(B96="","",IF(C96="","縣市未填,","") &amp; IF(D96="","單位未填, ","")     &amp;IF(AND(I96&lt;&gt;"",J96="",K96="",M96=""),"速樁項目錯誤,","")       &amp;IF(AND(OR(J96&lt;&gt;"",K96&lt;&gt;"",M96&lt;&gt;""),I96=""),"速樁組別未填,","")        &amp;IF(AND(T96=0,N96="",O96="",P96="",Q96=""),"未報名任何競賽項目,","")    &amp;IF(AND(設定!C$13="Y",OR(R96="",S96="")),"保險資料不完整,","")          &amp;IF(AND(N96="",O96&lt;&gt;""),"花樁組別未填,","") &amp;IF(AND(N96&lt;&gt;"",O96=""),"單人花樁未填",""))</f>
        <v/>
      </c>
      <c r="X96" s="2"/>
      <c r="Y96" t="str">
        <f t="shared" si="5"/>
        <v/>
      </c>
    </row>
    <row r="97" spans="1:25" x14ac:dyDescent="0.3">
      <c r="A97" s="98">
        <v>92</v>
      </c>
      <c r="B97" s="5"/>
      <c r="C97" s="6"/>
      <c r="D97" s="7"/>
      <c r="E97" s="6"/>
      <c r="F97" s="6"/>
      <c r="G97" s="32"/>
      <c r="H97" s="32"/>
      <c r="I97" s="8"/>
      <c r="J97" s="6"/>
      <c r="K97" s="6"/>
      <c r="L97" s="6"/>
      <c r="M97" s="6"/>
      <c r="N97" s="6"/>
      <c r="O97" s="6"/>
      <c r="P97" s="6"/>
      <c r="Q97" s="6"/>
      <c r="R97" s="5"/>
      <c r="S97" s="9"/>
      <c r="T97" s="94">
        <f t="shared" si="4"/>
        <v>0</v>
      </c>
      <c r="U97" s="36">
        <f>VALUE(IF(T97=0,"0","0") &amp; IF(T97=1,設定!F$19,"0") &amp;IF(T97=2,設定!F$20,"") &amp;IF(T97=3,設定!F$21,""))+VALUE(IF(O97="","0",設定!M$20))+VALUE(IF(P97="","0",設定!R$20))+VALUE(IF(Q97="","0",設定!W$20))</f>
        <v>0</v>
      </c>
      <c r="V97" s="11">
        <f t="shared" si="3"/>
        <v>1</v>
      </c>
      <c r="W97" s="10" t="str">
        <f>IF(B97="","",IF(C97="","縣市未填,","") &amp; IF(D97="","單位未填, ","")     &amp;IF(AND(I97&lt;&gt;"",J97="",K97="",M97=""),"速樁項目錯誤,","")       &amp;IF(AND(OR(J97&lt;&gt;"",K97&lt;&gt;"",M97&lt;&gt;""),I97=""),"速樁組別未填,","")        &amp;IF(AND(T97=0,N97="",O97="",P97="",Q97=""),"未報名任何競賽項目,","")    &amp;IF(AND(設定!C$13="Y",OR(R97="",S97="")),"保險資料不完整,","")          &amp;IF(AND(N97="",O97&lt;&gt;""),"花樁組別未填,","") &amp;IF(AND(N97&lt;&gt;"",O97=""),"單人花樁未填",""))</f>
        <v/>
      </c>
      <c r="X97" s="2"/>
      <c r="Y97" t="str">
        <f t="shared" si="5"/>
        <v/>
      </c>
    </row>
    <row r="98" spans="1:25" x14ac:dyDescent="0.3">
      <c r="A98" s="98">
        <v>93</v>
      </c>
      <c r="B98" s="5"/>
      <c r="C98" s="6"/>
      <c r="D98" s="7"/>
      <c r="E98" s="6"/>
      <c r="F98" s="6"/>
      <c r="G98" s="32"/>
      <c r="H98" s="32"/>
      <c r="I98" s="8"/>
      <c r="J98" s="6"/>
      <c r="K98" s="6"/>
      <c r="L98" s="6"/>
      <c r="M98" s="6"/>
      <c r="N98" s="6"/>
      <c r="O98" s="6"/>
      <c r="P98" s="6"/>
      <c r="Q98" s="6"/>
      <c r="R98" s="5"/>
      <c r="S98" s="9"/>
      <c r="T98" s="94">
        <f t="shared" si="4"/>
        <v>0</v>
      </c>
      <c r="U98" s="36">
        <f>VALUE(IF(T98=0,"0","0") &amp; IF(T98=1,設定!F$19,"0") &amp;IF(T98=2,設定!F$20,"") &amp;IF(T98=3,設定!F$21,""))+VALUE(IF(O98="","0",設定!M$20))+VALUE(IF(P98="","0",設定!R$20))+VALUE(IF(Q98="","0",設定!W$20))</f>
        <v>0</v>
      </c>
      <c r="V98" s="11">
        <f t="shared" si="3"/>
        <v>1</v>
      </c>
      <c r="W98" s="10" t="str">
        <f>IF(B98="","",IF(C98="","縣市未填,","") &amp; IF(D98="","單位未填, ","")     &amp;IF(AND(I98&lt;&gt;"",J98="",K98="",M98=""),"速樁項目錯誤,","")       &amp;IF(AND(OR(J98&lt;&gt;"",K98&lt;&gt;"",M98&lt;&gt;""),I98=""),"速樁組別未填,","")        &amp;IF(AND(T98=0,N98="",O98="",P98="",Q98=""),"未報名任何競賽項目,","")    &amp;IF(AND(設定!C$13="Y",OR(R98="",S98="")),"保險資料不完整,","")          &amp;IF(AND(N98="",O98&lt;&gt;""),"花樁組別未填,","") &amp;IF(AND(N98&lt;&gt;"",O98=""),"單人花樁未填",""))</f>
        <v/>
      </c>
      <c r="X98" s="2"/>
      <c r="Y98" t="str">
        <f t="shared" si="5"/>
        <v/>
      </c>
    </row>
    <row r="99" spans="1:25" x14ac:dyDescent="0.3">
      <c r="A99" s="98">
        <v>94</v>
      </c>
      <c r="B99" s="5"/>
      <c r="C99" s="6"/>
      <c r="D99" s="7"/>
      <c r="E99" s="6"/>
      <c r="F99" s="6"/>
      <c r="G99" s="32"/>
      <c r="H99" s="32"/>
      <c r="I99" s="8"/>
      <c r="J99" s="6"/>
      <c r="K99" s="6"/>
      <c r="L99" s="6"/>
      <c r="M99" s="6"/>
      <c r="N99" s="6"/>
      <c r="O99" s="6"/>
      <c r="P99" s="6"/>
      <c r="Q99" s="6"/>
      <c r="R99" s="5"/>
      <c r="S99" s="9"/>
      <c r="T99" s="94">
        <f t="shared" si="4"/>
        <v>0</v>
      </c>
      <c r="U99" s="36">
        <f>VALUE(IF(T99=0,"0","0") &amp; IF(T99=1,設定!F$19,"0") &amp;IF(T99=2,設定!F$20,"") &amp;IF(T99=3,設定!F$21,""))+VALUE(IF(O99="","0",設定!M$20))+VALUE(IF(P99="","0",設定!R$20))+VALUE(IF(Q99="","0",設定!W$20))</f>
        <v>0</v>
      </c>
      <c r="V99" s="11">
        <f t="shared" si="3"/>
        <v>1</v>
      </c>
      <c r="W99" s="10" t="str">
        <f>IF(B99="","",IF(C99="","縣市未填,","") &amp; IF(D99="","單位未填, ","")     &amp;IF(AND(I99&lt;&gt;"",J99="",K99="",M99=""),"速樁項目錯誤,","")       &amp;IF(AND(OR(J99&lt;&gt;"",K99&lt;&gt;"",M99&lt;&gt;""),I99=""),"速樁組別未填,","")        &amp;IF(AND(T99=0,N99="",O99="",P99="",Q99=""),"未報名任何競賽項目,","")    &amp;IF(AND(設定!C$13="Y",OR(R99="",S99="")),"保險資料不完整,","")          &amp;IF(AND(N99="",O99&lt;&gt;""),"花樁組別未填,","") &amp;IF(AND(N99&lt;&gt;"",O99=""),"單人花樁未填",""))</f>
        <v/>
      </c>
      <c r="X99" s="2"/>
      <c r="Y99" t="str">
        <f t="shared" si="5"/>
        <v/>
      </c>
    </row>
    <row r="100" spans="1:25" x14ac:dyDescent="0.3">
      <c r="A100" s="98">
        <v>95</v>
      </c>
      <c r="B100" s="5"/>
      <c r="C100" s="6"/>
      <c r="D100" s="7"/>
      <c r="E100" s="6"/>
      <c r="F100" s="6"/>
      <c r="G100" s="32"/>
      <c r="H100" s="32"/>
      <c r="I100" s="8"/>
      <c r="J100" s="6"/>
      <c r="K100" s="6"/>
      <c r="L100" s="6"/>
      <c r="M100" s="6"/>
      <c r="N100" s="6"/>
      <c r="O100" s="6"/>
      <c r="P100" s="6"/>
      <c r="Q100" s="6"/>
      <c r="R100" s="5"/>
      <c r="S100" s="9"/>
      <c r="T100" s="94">
        <f t="shared" si="4"/>
        <v>0</v>
      </c>
      <c r="U100" s="36">
        <f>VALUE(IF(T100=0,"0","0") &amp; IF(T100=1,設定!F$19,"0") &amp;IF(T100=2,設定!F$20,"") &amp;IF(T100=3,設定!F$21,""))+VALUE(IF(O100="","0",設定!M$20))+VALUE(IF(P100="","0",設定!R$20))+VALUE(IF(Q100="","0",設定!W$20))</f>
        <v>0</v>
      </c>
      <c r="V100" s="11">
        <f t="shared" si="3"/>
        <v>1</v>
      </c>
      <c r="W100" s="10" t="str">
        <f>IF(B100="","",IF(C100="","縣市未填,","") &amp; IF(D100="","單位未填, ","")     &amp;IF(AND(I100&lt;&gt;"",J100="",K100="",M100=""),"速樁項目錯誤,","")       &amp;IF(AND(OR(J100&lt;&gt;"",K100&lt;&gt;"",M100&lt;&gt;""),I100=""),"速樁組別未填,","")        &amp;IF(AND(T100=0,N100="",O100="",P100="",Q100=""),"未報名任何競賽項目,","")    &amp;IF(AND(設定!C$13="Y",OR(R100="",S100="")),"保險資料不完整,","")          &amp;IF(AND(N100="",O100&lt;&gt;""),"花樁組別未填,","") &amp;IF(AND(N100&lt;&gt;"",O100=""),"單人花樁未填",""))</f>
        <v/>
      </c>
      <c r="X100" s="2"/>
      <c r="Y100" t="str">
        <f t="shared" si="5"/>
        <v/>
      </c>
    </row>
    <row r="101" spans="1:25" x14ac:dyDescent="0.3">
      <c r="A101" s="98">
        <v>96</v>
      </c>
      <c r="B101" s="5"/>
      <c r="C101" s="6"/>
      <c r="D101" s="7"/>
      <c r="E101" s="6"/>
      <c r="F101" s="6"/>
      <c r="G101" s="32"/>
      <c r="H101" s="32"/>
      <c r="I101" s="8"/>
      <c r="J101" s="6"/>
      <c r="K101" s="6"/>
      <c r="L101" s="6"/>
      <c r="M101" s="6"/>
      <c r="N101" s="6"/>
      <c r="O101" s="6"/>
      <c r="P101" s="6"/>
      <c r="Q101" s="6"/>
      <c r="R101" s="5"/>
      <c r="S101" s="9"/>
      <c r="T101" s="94">
        <f t="shared" si="4"/>
        <v>0</v>
      </c>
      <c r="U101" s="36">
        <f>VALUE(IF(T101=0,"0","0") &amp; IF(T101=1,設定!F$19,"0") &amp;IF(T101=2,設定!F$20,"") &amp;IF(T101=3,設定!F$21,""))+VALUE(IF(O101="","0",設定!M$20))+VALUE(IF(P101="","0",設定!R$20))+VALUE(IF(Q101="","0",設定!W$20))</f>
        <v>0</v>
      </c>
      <c r="V101" s="11">
        <f t="shared" si="3"/>
        <v>1</v>
      </c>
      <c r="W101" s="10" t="str">
        <f>IF(B101="","",IF(C101="","縣市未填,","") &amp; IF(D101="","單位未填, ","")     &amp;IF(AND(I101&lt;&gt;"",J101="",K101="",M101=""),"速樁項目錯誤,","")       &amp;IF(AND(OR(J101&lt;&gt;"",K101&lt;&gt;"",M101&lt;&gt;""),I101=""),"速樁組別未填,","")        &amp;IF(AND(T101=0,N101="",O101="",P101="",Q101=""),"未報名任何競賽項目,","")    &amp;IF(AND(設定!C$13="Y",OR(R101="",S101="")),"保險資料不完整,","")          &amp;IF(AND(N101="",O101&lt;&gt;""),"花樁組別未填,","") &amp;IF(AND(N101&lt;&gt;"",O101=""),"單人花樁未填",""))</f>
        <v/>
      </c>
      <c r="X101" s="2"/>
      <c r="Y101" t="str">
        <f t="shared" si="5"/>
        <v/>
      </c>
    </row>
    <row r="102" spans="1:25" x14ac:dyDescent="0.3">
      <c r="A102" s="98">
        <v>97</v>
      </c>
      <c r="B102" s="5"/>
      <c r="C102" s="6"/>
      <c r="D102" s="7"/>
      <c r="E102" s="6"/>
      <c r="F102" s="6"/>
      <c r="G102" s="32"/>
      <c r="H102" s="32"/>
      <c r="I102" s="8"/>
      <c r="J102" s="6"/>
      <c r="K102" s="6"/>
      <c r="L102" s="6"/>
      <c r="M102" s="6"/>
      <c r="N102" s="6"/>
      <c r="O102" s="6"/>
      <c r="P102" s="6"/>
      <c r="Q102" s="6"/>
      <c r="R102" s="5"/>
      <c r="S102" s="9"/>
      <c r="T102" s="94">
        <f t="shared" si="4"/>
        <v>0</v>
      </c>
      <c r="U102" s="36">
        <f>VALUE(IF(T102=0,"0","0") &amp; IF(T102=1,設定!F$19,"0") &amp;IF(T102=2,設定!F$20,"") &amp;IF(T102=3,設定!F$21,""))+VALUE(IF(O102="","0",設定!M$20))+VALUE(IF(P102="","0",設定!R$20))+VALUE(IF(Q102="","0",設定!W$20))</f>
        <v>0</v>
      </c>
      <c r="V102" s="11">
        <f t="shared" si="3"/>
        <v>1</v>
      </c>
      <c r="W102" s="10" t="str">
        <f>IF(B102="","",IF(C102="","縣市未填,","") &amp; IF(D102="","單位未填, ","")     &amp;IF(AND(I102&lt;&gt;"",J102="",K102="",M102=""),"速樁項目錯誤,","")       &amp;IF(AND(OR(J102&lt;&gt;"",K102&lt;&gt;"",M102&lt;&gt;""),I102=""),"速樁組別未填,","")        &amp;IF(AND(T102=0,N102="",O102="",P102="",Q102=""),"未報名任何競賽項目,","")    &amp;IF(AND(設定!C$13="Y",OR(R102="",S102="")),"保險資料不完整,","")          &amp;IF(AND(N102="",O102&lt;&gt;""),"花樁組別未填,","") &amp;IF(AND(N102&lt;&gt;"",O102=""),"單人花樁未填",""))</f>
        <v/>
      </c>
      <c r="X102" s="2"/>
      <c r="Y102" t="str">
        <f t="shared" si="5"/>
        <v/>
      </c>
    </row>
    <row r="103" spans="1:25" x14ac:dyDescent="0.3">
      <c r="A103" s="98">
        <v>98</v>
      </c>
      <c r="B103" s="5"/>
      <c r="C103" s="6"/>
      <c r="D103" s="7"/>
      <c r="E103" s="6"/>
      <c r="F103" s="6"/>
      <c r="G103" s="32"/>
      <c r="H103" s="32"/>
      <c r="I103" s="8"/>
      <c r="J103" s="6"/>
      <c r="K103" s="6"/>
      <c r="L103" s="6"/>
      <c r="M103" s="6"/>
      <c r="N103" s="6"/>
      <c r="O103" s="6"/>
      <c r="P103" s="6"/>
      <c r="Q103" s="6"/>
      <c r="R103" s="5"/>
      <c r="S103" s="9"/>
      <c r="T103" s="94">
        <f t="shared" si="4"/>
        <v>0</v>
      </c>
      <c r="U103" s="36">
        <f>VALUE(IF(T103=0,"0","0") &amp; IF(T103=1,設定!F$19,"0") &amp;IF(T103=2,設定!F$20,"") &amp;IF(T103=3,設定!F$21,""))+VALUE(IF(O103="","0",設定!M$20))+VALUE(IF(P103="","0",設定!R$20))+VALUE(IF(Q103="","0",設定!W$20))</f>
        <v>0</v>
      </c>
      <c r="V103" s="11">
        <f t="shared" si="3"/>
        <v>1</v>
      </c>
      <c r="W103" s="10" t="str">
        <f>IF(B103="","",IF(C103="","縣市未填,","") &amp; IF(D103="","單位未填, ","")     &amp;IF(AND(I103&lt;&gt;"",J103="",K103="",M103=""),"速樁項目錯誤,","")       &amp;IF(AND(OR(J103&lt;&gt;"",K103&lt;&gt;"",M103&lt;&gt;""),I103=""),"速樁組別未填,","")        &amp;IF(AND(T103=0,N103="",O103="",P103="",Q103=""),"未報名任何競賽項目,","")    &amp;IF(AND(設定!C$13="Y",OR(R103="",S103="")),"保險資料不完整,","")          &amp;IF(AND(N103="",O103&lt;&gt;""),"花樁組別未填,","") &amp;IF(AND(N103&lt;&gt;"",O103=""),"單人花樁未填",""))</f>
        <v/>
      </c>
      <c r="X103" s="2"/>
      <c r="Y103" t="str">
        <f t="shared" si="5"/>
        <v/>
      </c>
    </row>
    <row r="104" spans="1:25" x14ac:dyDescent="0.3">
      <c r="A104" s="98">
        <v>99</v>
      </c>
      <c r="B104" s="5"/>
      <c r="C104" s="6"/>
      <c r="D104" s="7"/>
      <c r="E104" s="6"/>
      <c r="F104" s="6"/>
      <c r="G104" s="32"/>
      <c r="H104" s="32"/>
      <c r="I104" s="8"/>
      <c r="J104" s="6"/>
      <c r="K104" s="6"/>
      <c r="L104" s="6"/>
      <c r="M104" s="6"/>
      <c r="N104" s="6"/>
      <c r="O104" s="6"/>
      <c r="P104" s="6"/>
      <c r="Q104" s="6"/>
      <c r="R104" s="5"/>
      <c r="S104" s="9"/>
      <c r="T104" s="94">
        <f t="shared" si="4"/>
        <v>0</v>
      </c>
      <c r="U104" s="36">
        <f>VALUE(IF(T104=0,"0","0") &amp; IF(T104=1,設定!F$19,"0") &amp;IF(T104=2,設定!F$20,"") &amp;IF(T104=3,設定!F$21,""))+VALUE(IF(O104="","0",設定!M$20))+VALUE(IF(P104="","0",設定!R$20))+VALUE(IF(Q104="","0",設定!W$20))</f>
        <v>0</v>
      </c>
      <c r="V104" s="11">
        <f t="shared" si="3"/>
        <v>1</v>
      </c>
      <c r="W104" s="10" t="str">
        <f>IF(B104="","",IF(C104="","縣市未填,","") &amp; IF(D104="","單位未填, ","")     &amp;IF(AND(I104&lt;&gt;"",J104="",K104="",M104=""),"速樁項目錯誤,","")       &amp;IF(AND(OR(J104&lt;&gt;"",K104&lt;&gt;"",M104&lt;&gt;""),I104=""),"速樁組別未填,","")        &amp;IF(AND(T104=0,N104="",O104="",P104="",Q104=""),"未報名任何競賽項目,","")    &amp;IF(AND(設定!C$13="Y",OR(R104="",S104="")),"保險資料不完整,","")          &amp;IF(AND(N104="",O104&lt;&gt;""),"花樁組別未填,","") &amp;IF(AND(N104&lt;&gt;"",O104=""),"單人花樁未填",""))</f>
        <v/>
      </c>
      <c r="X104" s="2"/>
      <c r="Y104" t="str">
        <f t="shared" si="5"/>
        <v/>
      </c>
    </row>
    <row r="105" spans="1:25" x14ac:dyDescent="0.3">
      <c r="A105" s="98">
        <v>100</v>
      </c>
      <c r="B105" s="5"/>
      <c r="C105" s="6"/>
      <c r="D105" s="7"/>
      <c r="E105" s="6"/>
      <c r="F105" s="6"/>
      <c r="G105" s="32"/>
      <c r="H105" s="32"/>
      <c r="I105" s="8"/>
      <c r="J105" s="6"/>
      <c r="K105" s="6"/>
      <c r="L105" s="6"/>
      <c r="M105" s="6"/>
      <c r="N105" s="6"/>
      <c r="O105" s="6"/>
      <c r="P105" s="6"/>
      <c r="Q105" s="6"/>
      <c r="R105" s="5"/>
      <c r="S105" s="9"/>
      <c r="T105" s="94">
        <f t="shared" si="4"/>
        <v>0</v>
      </c>
      <c r="U105" s="36">
        <f>VALUE(IF(T105=0,"0","0") &amp; IF(T105=1,設定!F$19,"0") &amp;IF(T105=2,設定!F$20,"") &amp;IF(T105=3,設定!F$21,""))+VALUE(IF(O105="","0",設定!M$20))+VALUE(IF(P105="","0",設定!R$20))+VALUE(IF(Q105="","0",設定!W$20))</f>
        <v>0</v>
      </c>
      <c r="V105" s="11">
        <f t="shared" si="3"/>
        <v>1</v>
      </c>
      <c r="W105" s="10" t="str">
        <f>IF(B105="","",IF(C105="","縣市未填,","") &amp; IF(D105="","單位未填, ","")     &amp;IF(AND(I105&lt;&gt;"",J105="",K105="",M105=""),"速樁項目錯誤,","")       &amp;IF(AND(OR(J105&lt;&gt;"",K105&lt;&gt;"",M105&lt;&gt;""),I105=""),"速樁組別未填,","")        &amp;IF(AND(T105=0,N105="",O105="",P105="",Q105=""),"未報名任何競賽項目,","")    &amp;IF(AND(設定!C$13="Y",OR(R105="",S105="")),"保險資料不完整,","")          &amp;IF(AND(N105="",O105&lt;&gt;""),"花樁組別未填,","") &amp;IF(AND(N105&lt;&gt;"",O105=""),"單人花樁未填",""))</f>
        <v/>
      </c>
      <c r="X105" s="2"/>
      <c r="Y105" t="str">
        <f t="shared" si="5"/>
        <v/>
      </c>
    </row>
    <row r="106" spans="1:25" x14ac:dyDescent="0.3">
      <c r="A106" s="98">
        <v>101</v>
      </c>
      <c r="B106" s="5"/>
      <c r="C106" s="6"/>
      <c r="D106" s="7"/>
      <c r="E106" s="6"/>
      <c r="F106" s="6"/>
      <c r="G106" s="32"/>
      <c r="H106" s="32"/>
      <c r="I106" s="8"/>
      <c r="J106" s="6"/>
      <c r="K106" s="6"/>
      <c r="L106" s="6"/>
      <c r="M106" s="6"/>
      <c r="N106" s="6"/>
      <c r="O106" s="6"/>
      <c r="P106" s="6"/>
      <c r="Q106" s="6"/>
      <c r="R106" s="5"/>
      <c r="S106" s="9"/>
      <c r="T106" s="94">
        <f t="shared" si="4"/>
        <v>0</v>
      </c>
      <c r="U106" s="36">
        <f>VALUE(IF(T106=0,"0","0") &amp; IF(T106=1,設定!F$19,"0") &amp;IF(T106=2,設定!F$20,"") &amp;IF(T106=3,設定!F$21,""))+VALUE(IF(O106="","0",設定!M$20))+VALUE(IF(P106="","0",設定!R$20))+VALUE(IF(Q106="","0",設定!W$20))</f>
        <v>0</v>
      </c>
      <c r="V106" s="11">
        <f t="shared" si="3"/>
        <v>1</v>
      </c>
      <c r="W106" s="10" t="str">
        <f>IF(B106="","",IF(C106="","縣市未填,","") &amp; IF(D106="","單位未填, ","")     &amp;IF(AND(I106&lt;&gt;"",J106="",K106="",M106=""),"速樁項目錯誤,","")       &amp;IF(AND(OR(J106&lt;&gt;"",K106&lt;&gt;"",M106&lt;&gt;""),I106=""),"速樁組別未填,","")        &amp;IF(AND(T106=0,N106="",O106="",P106="",Q106=""),"未報名任何競賽項目,","")    &amp;IF(AND(設定!C$13="Y",OR(R106="",S106="")),"保險資料不完整,","")          &amp;IF(AND(N106="",O106&lt;&gt;""),"花樁組別未填,","") &amp;IF(AND(N106&lt;&gt;"",O106=""),"單人花樁未填",""))</f>
        <v/>
      </c>
      <c r="X106" s="2"/>
      <c r="Y106" t="str">
        <f t="shared" si="5"/>
        <v/>
      </c>
    </row>
    <row r="107" spans="1:25" x14ac:dyDescent="0.3">
      <c r="A107" s="98">
        <v>102</v>
      </c>
      <c r="B107" s="5"/>
      <c r="C107" s="6"/>
      <c r="D107" s="7"/>
      <c r="E107" s="6"/>
      <c r="F107" s="6"/>
      <c r="G107" s="32"/>
      <c r="H107" s="32"/>
      <c r="I107" s="8"/>
      <c r="J107" s="6"/>
      <c r="K107" s="6"/>
      <c r="L107" s="6"/>
      <c r="M107" s="6"/>
      <c r="N107" s="6"/>
      <c r="O107" s="6"/>
      <c r="P107" s="6"/>
      <c r="Q107" s="6"/>
      <c r="R107" s="5"/>
      <c r="S107" s="9"/>
      <c r="T107" s="94">
        <f t="shared" si="4"/>
        <v>0</v>
      </c>
      <c r="U107" s="36">
        <f>VALUE(IF(T107=0,"0","0") &amp; IF(T107=1,設定!F$19,"0") &amp;IF(T107=2,設定!F$20,"") &amp;IF(T107=3,設定!F$21,""))+VALUE(IF(O107="","0",設定!M$20))+VALUE(IF(P107="","0",設定!R$20))+VALUE(IF(Q107="","0",設定!W$20))</f>
        <v>0</v>
      </c>
      <c r="V107" s="11">
        <f t="shared" si="3"/>
        <v>1</v>
      </c>
      <c r="W107" s="10" t="str">
        <f>IF(B107="","",IF(C107="","縣市未填,","") &amp; IF(D107="","單位未填, ","")     &amp;IF(AND(I107&lt;&gt;"",J107="",K107="",M107=""),"速樁項目錯誤,","")       &amp;IF(AND(OR(J107&lt;&gt;"",K107&lt;&gt;"",M107&lt;&gt;""),I107=""),"速樁組別未填,","")        &amp;IF(AND(T107=0,N107="",O107="",P107="",Q107=""),"未報名任何競賽項目,","")    &amp;IF(AND(設定!C$13="Y",OR(R107="",S107="")),"保險資料不完整,","")          &amp;IF(AND(N107="",O107&lt;&gt;""),"花樁組別未填,","") &amp;IF(AND(N107&lt;&gt;"",O107=""),"單人花樁未填",""))</f>
        <v/>
      </c>
      <c r="X107" s="2"/>
      <c r="Y107" t="str">
        <f t="shared" si="5"/>
        <v/>
      </c>
    </row>
    <row r="108" spans="1:25" x14ac:dyDescent="0.3">
      <c r="A108" s="98">
        <v>103</v>
      </c>
      <c r="B108" s="5"/>
      <c r="C108" s="6"/>
      <c r="D108" s="7"/>
      <c r="E108" s="6"/>
      <c r="F108" s="6"/>
      <c r="G108" s="32"/>
      <c r="H108" s="32"/>
      <c r="I108" s="8"/>
      <c r="J108" s="6"/>
      <c r="K108" s="6"/>
      <c r="L108" s="6"/>
      <c r="M108" s="6"/>
      <c r="N108" s="6"/>
      <c r="O108" s="6"/>
      <c r="P108" s="6"/>
      <c r="Q108" s="6"/>
      <c r="R108" s="5"/>
      <c r="S108" s="9"/>
      <c r="T108" s="94">
        <f t="shared" si="4"/>
        <v>0</v>
      </c>
      <c r="U108" s="36">
        <f>VALUE(IF(T108=0,"0","0") &amp; IF(T108=1,設定!F$19,"0") &amp;IF(T108=2,設定!F$20,"") &amp;IF(T108=3,設定!F$21,""))+VALUE(IF(O108="","0",設定!M$20))+VALUE(IF(P108="","0",設定!R$20))+VALUE(IF(Q108="","0",設定!W$20))</f>
        <v>0</v>
      </c>
      <c r="V108" s="11">
        <f t="shared" si="3"/>
        <v>1</v>
      </c>
      <c r="W108" s="10" t="str">
        <f>IF(B108="","",IF(C108="","縣市未填,","") &amp; IF(D108="","單位未填, ","")     &amp;IF(AND(I108&lt;&gt;"",J108="",K108="",M108=""),"速樁項目錯誤,","")       &amp;IF(AND(OR(J108&lt;&gt;"",K108&lt;&gt;"",M108&lt;&gt;""),I108=""),"速樁組別未填,","")        &amp;IF(AND(T108=0,N108="",O108="",P108="",Q108=""),"未報名任何競賽項目,","")    &amp;IF(AND(設定!C$13="Y",OR(R108="",S108="")),"保險資料不完整,","")          &amp;IF(AND(N108="",O108&lt;&gt;""),"花樁組別未填,","") &amp;IF(AND(N108&lt;&gt;"",O108=""),"單人花樁未填",""))</f>
        <v/>
      </c>
      <c r="X108" s="2"/>
      <c r="Y108" t="str">
        <f t="shared" si="5"/>
        <v/>
      </c>
    </row>
    <row r="109" spans="1:25" x14ac:dyDescent="0.3">
      <c r="A109" s="98">
        <v>104</v>
      </c>
      <c r="B109" s="5"/>
      <c r="C109" s="6"/>
      <c r="D109" s="7"/>
      <c r="E109" s="6"/>
      <c r="F109" s="6"/>
      <c r="G109" s="32"/>
      <c r="H109" s="32"/>
      <c r="I109" s="8"/>
      <c r="J109" s="6"/>
      <c r="K109" s="6"/>
      <c r="L109" s="6"/>
      <c r="M109" s="6"/>
      <c r="N109" s="6"/>
      <c r="O109" s="6"/>
      <c r="P109" s="6"/>
      <c r="Q109" s="6"/>
      <c r="R109" s="5"/>
      <c r="S109" s="9"/>
      <c r="T109" s="94">
        <f t="shared" si="4"/>
        <v>0</v>
      </c>
      <c r="U109" s="36">
        <f>VALUE(IF(T109=0,"0","0") &amp; IF(T109=1,設定!F$19,"0") &amp;IF(T109=2,設定!F$20,"") &amp;IF(T109=3,設定!F$21,""))+VALUE(IF(O109="","0",設定!M$20))+VALUE(IF(P109="","0",設定!R$20))+VALUE(IF(Q109="","0",設定!W$20))</f>
        <v>0</v>
      </c>
      <c r="V109" s="11">
        <f t="shared" si="3"/>
        <v>1</v>
      </c>
      <c r="W109" s="10" t="str">
        <f>IF(B109="","",IF(C109="","縣市未填,","") &amp; IF(D109="","單位未填, ","")     &amp;IF(AND(I109&lt;&gt;"",J109="",K109="",M109=""),"速樁項目錯誤,","")       &amp;IF(AND(OR(J109&lt;&gt;"",K109&lt;&gt;"",M109&lt;&gt;""),I109=""),"速樁組別未填,","")        &amp;IF(AND(T109=0,N109="",O109="",P109="",Q109=""),"未報名任何競賽項目,","")    &amp;IF(AND(設定!C$13="Y",OR(R109="",S109="")),"保險資料不完整,","")          &amp;IF(AND(N109="",O109&lt;&gt;""),"花樁組別未填,","") &amp;IF(AND(N109&lt;&gt;"",O109=""),"單人花樁未填",""))</f>
        <v/>
      </c>
      <c r="X109" s="2"/>
      <c r="Y109" t="str">
        <f t="shared" si="5"/>
        <v/>
      </c>
    </row>
    <row r="110" spans="1:25" x14ac:dyDescent="0.3">
      <c r="A110" s="98">
        <v>105</v>
      </c>
      <c r="B110" s="5"/>
      <c r="C110" s="6"/>
      <c r="D110" s="7"/>
      <c r="E110" s="6"/>
      <c r="F110" s="6"/>
      <c r="G110" s="32"/>
      <c r="H110" s="32"/>
      <c r="I110" s="8"/>
      <c r="J110" s="6"/>
      <c r="K110" s="6"/>
      <c r="L110" s="6"/>
      <c r="M110" s="6"/>
      <c r="N110" s="6"/>
      <c r="O110" s="6"/>
      <c r="P110" s="6"/>
      <c r="Q110" s="6"/>
      <c r="R110" s="5"/>
      <c r="S110" s="9"/>
      <c r="T110" s="94">
        <f t="shared" si="4"/>
        <v>0</v>
      </c>
      <c r="U110" s="36">
        <f>VALUE(IF(T110=0,"0","0") &amp; IF(T110=1,設定!F$19,"0") &amp;IF(T110=2,設定!F$20,"") &amp;IF(T110=3,設定!F$21,""))+VALUE(IF(O110="","0",設定!M$20))+VALUE(IF(P110="","0",設定!R$20))+VALUE(IF(Q110="","0",設定!W$20))</f>
        <v>0</v>
      </c>
      <c r="V110" s="11">
        <f t="shared" si="3"/>
        <v>1</v>
      </c>
      <c r="W110" s="10" t="str">
        <f>IF(B110="","",IF(C110="","縣市未填,","") &amp; IF(D110="","單位未填, ","")     &amp;IF(AND(I110&lt;&gt;"",J110="",K110="",M110=""),"速樁項目錯誤,","")       &amp;IF(AND(OR(J110&lt;&gt;"",K110&lt;&gt;"",M110&lt;&gt;""),I110=""),"速樁組別未填,","")        &amp;IF(AND(T110=0,N110="",O110="",P110="",Q110=""),"未報名任何競賽項目,","")    &amp;IF(AND(設定!C$13="Y",OR(R110="",S110="")),"保險資料不完整,","")          &amp;IF(AND(N110="",O110&lt;&gt;""),"花樁組別未填,","") &amp;IF(AND(N110&lt;&gt;"",O110=""),"單人花樁未填",""))</f>
        <v/>
      </c>
      <c r="X110" s="2"/>
      <c r="Y110" t="str">
        <f t="shared" si="5"/>
        <v/>
      </c>
    </row>
    <row r="111" spans="1:25" x14ac:dyDescent="0.3">
      <c r="A111" s="98">
        <v>106</v>
      </c>
      <c r="B111" s="5"/>
      <c r="C111" s="6"/>
      <c r="D111" s="7"/>
      <c r="E111" s="6"/>
      <c r="F111" s="6"/>
      <c r="G111" s="32"/>
      <c r="H111" s="32"/>
      <c r="I111" s="8"/>
      <c r="J111" s="6"/>
      <c r="K111" s="6"/>
      <c r="L111" s="6"/>
      <c r="M111" s="6"/>
      <c r="N111" s="6"/>
      <c r="O111" s="6"/>
      <c r="P111" s="6"/>
      <c r="Q111" s="6"/>
      <c r="R111" s="5"/>
      <c r="S111" s="9"/>
      <c r="T111" s="94">
        <f t="shared" si="4"/>
        <v>0</v>
      </c>
      <c r="U111" s="36">
        <f>VALUE(IF(T111=0,"0","0") &amp; IF(T111=1,設定!F$19,"0") &amp;IF(T111=2,設定!F$20,"") &amp;IF(T111=3,設定!F$21,""))+VALUE(IF(O111="","0",設定!M$20))+VALUE(IF(P111="","0",設定!R$20))+VALUE(IF(Q111="","0",設定!W$20))</f>
        <v>0</v>
      </c>
      <c r="V111" s="11">
        <f t="shared" si="3"/>
        <v>1</v>
      </c>
      <c r="W111" s="10" t="str">
        <f>IF(B111="","",IF(C111="","縣市未填,","") &amp; IF(D111="","單位未填, ","")     &amp;IF(AND(I111&lt;&gt;"",J111="",K111="",M111=""),"速樁項目錯誤,","")       &amp;IF(AND(OR(J111&lt;&gt;"",K111&lt;&gt;"",M111&lt;&gt;""),I111=""),"速樁組別未填,","")        &amp;IF(AND(T111=0,N111="",O111="",P111="",Q111=""),"未報名任何競賽項目,","")    &amp;IF(AND(設定!C$13="Y",OR(R111="",S111="")),"保險資料不完整,","")          &amp;IF(AND(N111="",O111&lt;&gt;""),"花樁組別未填,","") &amp;IF(AND(N111&lt;&gt;"",O111=""),"單人花樁未填",""))</f>
        <v/>
      </c>
      <c r="X111" s="2"/>
      <c r="Y111" t="str">
        <f t="shared" si="5"/>
        <v/>
      </c>
    </row>
    <row r="112" spans="1:25" x14ac:dyDescent="0.3">
      <c r="A112" s="98">
        <v>107</v>
      </c>
      <c r="B112" s="5"/>
      <c r="C112" s="6"/>
      <c r="D112" s="7"/>
      <c r="E112" s="6"/>
      <c r="F112" s="6"/>
      <c r="G112" s="32"/>
      <c r="H112" s="32"/>
      <c r="I112" s="8"/>
      <c r="J112" s="6"/>
      <c r="K112" s="6"/>
      <c r="L112" s="6"/>
      <c r="M112" s="6"/>
      <c r="N112" s="6"/>
      <c r="O112" s="6"/>
      <c r="P112" s="6"/>
      <c r="Q112" s="6"/>
      <c r="R112" s="5"/>
      <c r="S112" s="9"/>
      <c r="T112" s="94">
        <f t="shared" si="4"/>
        <v>0</v>
      </c>
      <c r="U112" s="36">
        <f>VALUE(IF(T112=0,"0","0") &amp; IF(T112=1,設定!F$19,"0") &amp;IF(T112=2,設定!F$20,"") &amp;IF(T112=3,設定!F$21,""))+VALUE(IF(O112="","0",設定!M$20))+VALUE(IF(P112="","0",設定!R$20))+VALUE(IF(Q112="","0",設定!W$20))</f>
        <v>0</v>
      </c>
      <c r="V112" s="11">
        <f t="shared" si="3"/>
        <v>1</v>
      </c>
      <c r="W112" s="10" t="str">
        <f>IF(B112="","",IF(C112="","縣市未填,","") &amp; IF(D112="","單位未填, ","")     &amp;IF(AND(I112&lt;&gt;"",J112="",K112="",M112=""),"速樁項目錯誤,","")       &amp;IF(AND(OR(J112&lt;&gt;"",K112&lt;&gt;"",M112&lt;&gt;""),I112=""),"速樁組別未填,","")        &amp;IF(AND(T112=0,N112="",O112="",P112="",Q112=""),"未報名任何競賽項目,","")    &amp;IF(AND(設定!C$13="Y",OR(R112="",S112="")),"保險資料不完整,","")          &amp;IF(AND(N112="",O112&lt;&gt;""),"花樁組別未填,","") &amp;IF(AND(N112&lt;&gt;"",O112=""),"單人花樁未填",""))</f>
        <v/>
      </c>
      <c r="X112" s="2"/>
      <c r="Y112" t="str">
        <f t="shared" si="5"/>
        <v/>
      </c>
    </row>
    <row r="113" spans="1:25" x14ac:dyDescent="0.3">
      <c r="A113" s="98">
        <v>108</v>
      </c>
      <c r="B113" s="5"/>
      <c r="C113" s="6"/>
      <c r="D113" s="7"/>
      <c r="E113" s="6"/>
      <c r="F113" s="6"/>
      <c r="G113" s="32"/>
      <c r="H113" s="32"/>
      <c r="I113" s="8"/>
      <c r="J113" s="6"/>
      <c r="K113" s="6"/>
      <c r="L113" s="6"/>
      <c r="M113" s="6"/>
      <c r="N113" s="6"/>
      <c r="O113" s="6"/>
      <c r="P113" s="6"/>
      <c r="Q113" s="6"/>
      <c r="R113" s="5"/>
      <c r="S113" s="9"/>
      <c r="T113" s="94">
        <f t="shared" si="4"/>
        <v>0</v>
      </c>
      <c r="U113" s="36">
        <f>VALUE(IF(T113=0,"0","0") &amp; IF(T113=1,設定!F$19,"0") &amp;IF(T113=2,設定!F$20,"") &amp;IF(T113=3,設定!F$21,""))+VALUE(IF(O113="","0",設定!M$20))+VALUE(IF(P113="","0",設定!R$20))+VALUE(IF(Q113="","0",設定!W$20))</f>
        <v>0</v>
      </c>
      <c r="V113" s="11">
        <f t="shared" si="3"/>
        <v>1</v>
      </c>
      <c r="W113" s="10" t="str">
        <f>IF(B113="","",IF(C113="","縣市未填,","") &amp; IF(D113="","單位未填, ","")     &amp;IF(AND(I113&lt;&gt;"",J113="",K113="",M113=""),"速樁項目錯誤,","")       &amp;IF(AND(OR(J113&lt;&gt;"",K113&lt;&gt;"",M113&lt;&gt;""),I113=""),"速樁組別未填,","")        &amp;IF(AND(T113=0,N113="",O113="",P113="",Q113=""),"未報名任何競賽項目,","")    &amp;IF(AND(設定!C$13="Y",OR(R113="",S113="")),"保險資料不完整,","")          &amp;IF(AND(N113="",O113&lt;&gt;""),"花樁組別未填,","") &amp;IF(AND(N113&lt;&gt;"",O113=""),"單人花樁未填",""))</f>
        <v/>
      </c>
      <c r="X113" s="2"/>
      <c r="Y113" t="str">
        <f t="shared" si="5"/>
        <v/>
      </c>
    </row>
    <row r="114" spans="1:25" x14ac:dyDescent="0.3">
      <c r="A114" s="98">
        <v>109</v>
      </c>
      <c r="B114" s="5"/>
      <c r="C114" s="6"/>
      <c r="D114" s="7"/>
      <c r="E114" s="6"/>
      <c r="F114" s="6"/>
      <c r="G114" s="32"/>
      <c r="H114" s="32"/>
      <c r="I114" s="8"/>
      <c r="J114" s="6"/>
      <c r="K114" s="6"/>
      <c r="L114" s="6"/>
      <c r="M114" s="6"/>
      <c r="N114" s="6"/>
      <c r="O114" s="6"/>
      <c r="P114" s="6"/>
      <c r="Q114" s="6"/>
      <c r="R114" s="5"/>
      <c r="S114" s="9"/>
      <c r="T114" s="94">
        <f t="shared" si="4"/>
        <v>0</v>
      </c>
      <c r="U114" s="36">
        <f>VALUE(IF(T114=0,"0","0") &amp; IF(T114=1,設定!F$19,"0") &amp;IF(T114=2,設定!F$20,"") &amp;IF(T114=3,設定!F$21,""))+VALUE(IF(O114="","0",設定!M$20))+VALUE(IF(P114="","0",設定!R$20))+VALUE(IF(Q114="","0",設定!W$20))</f>
        <v>0</v>
      </c>
      <c r="V114" s="11">
        <f t="shared" si="3"/>
        <v>1</v>
      </c>
      <c r="W114" s="10" t="str">
        <f>IF(B114="","",IF(C114="","縣市未填,","") &amp; IF(D114="","單位未填, ","")     &amp;IF(AND(I114&lt;&gt;"",J114="",K114="",M114=""),"速樁項目錯誤,","")       &amp;IF(AND(OR(J114&lt;&gt;"",K114&lt;&gt;"",M114&lt;&gt;""),I114=""),"速樁組別未填,","")        &amp;IF(AND(T114=0,N114="",O114="",P114="",Q114=""),"未報名任何競賽項目,","")    &amp;IF(AND(設定!C$13="Y",OR(R114="",S114="")),"保險資料不完整,","")          &amp;IF(AND(N114="",O114&lt;&gt;""),"花樁組別未填,","") &amp;IF(AND(N114&lt;&gt;"",O114=""),"單人花樁未填",""))</f>
        <v/>
      </c>
      <c r="X114" s="2"/>
      <c r="Y114" t="str">
        <f t="shared" si="5"/>
        <v/>
      </c>
    </row>
    <row r="115" spans="1:25" x14ac:dyDescent="0.3">
      <c r="A115" s="98">
        <v>110</v>
      </c>
      <c r="B115" s="5"/>
      <c r="C115" s="6"/>
      <c r="D115" s="7"/>
      <c r="E115" s="6"/>
      <c r="F115" s="6"/>
      <c r="G115" s="32"/>
      <c r="H115" s="32"/>
      <c r="I115" s="8"/>
      <c r="J115" s="6"/>
      <c r="K115" s="6"/>
      <c r="L115" s="6"/>
      <c r="M115" s="6"/>
      <c r="N115" s="6"/>
      <c r="O115" s="6"/>
      <c r="P115" s="6"/>
      <c r="Q115" s="6"/>
      <c r="R115" s="5"/>
      <c r="S115" s="9"/>
      <c r="T115" s="94">
        <f t="shared" si="4"/>
        <v>0</v>
      </c>
      <c r="U115" s="36">
        <f>VALUE(IF(T115=0,"0","0") &amp; IF(T115=1,設定!F$19,"0") &amp;IF(T115=2,設定!F$20,"") &amp;IF(T115=3,設定!F$21,""))+VALUE(IF(O115="","0",設定!M$20))+VALUE(IF(P115="","0",設定!R$20))+VALUE(IF(Q115="","0",設定!W$20))</f>
        <v>0</v>
      </c>
      <c r="V115" s="11">
        <f t="shared" si="3"/>
        <v>1</v>
      </c>
      <c r="W115" s="10" t="str">
        <f>IF(B115="","",IF(C115="","縣市未填,","") &amp; IF(D115="","單位未填, ","")     &amp;IF(AND(I115&lt;&gt;"",J115="",K115="",M115=""),"速樁項目錯誤,","")       &amp;IF(AND(OR(J115&lt;&gt;"",K115&lt;&gt;"",M115&lt;&gt;""),I115=""),"速樁組別未填,","")        &amp;IF(AND(T115=0,N115="",O115="",P115="",Q115=""),"未報名任何競賽項目,","")    &amp;IF(AND(設定!C$13="Y",OR(R115="",S115="")),"保險資料不完整,","")          &amp;IF(AND(N115="",O115&lt;&gt;""),"花樁組別未填,","") &amp;IF(AND(N115&lt;&gt;"",O115=""),"單人花樁未填",""))</f>
        <v/>
      </c>
      <c r="X115" s="2"/>
      <c r="Y115" t="str">
        <f t="shared" si="5"/>
        <v/>
      </c>
    </row>
    <row r="116" spans="1:25" x14ac:dyDescent="0.3">
      <c r="A116" s="98">
        <v>111</v>
      </c>
      <c r="B116" s="5"/>
      <c r="C116" s="6"/>
      <c r="D116" s="7"/>
      <c r="E116" s="6"/>
      <c r="F116" s="6"/>
      <c r="G116" s="32"/>
      <c r="H116" s="32"/>
      <c r="I116" s="8"/>
      <c r="J116" s="6"/>
      <c r="K116" s="6"/>
      <c r="L116" s="6"/>
      <c r="M116" s="6"/>
      <c r="N116" s="6"/>
      <c r="O116" s="6"/>
      <c r="P116" s="6"/>
      <c r="Q116" s="6"/>
      <c r="R116" s="5"/>
      <c r="S116" s="9"/>
      <c r="T116" s="94">
        <f t="shared" si="4"/>
        <v>0</v>
      </c>
      <c r="U116" s="36">
        <f>VALUE(IF(T116=0,"0","0") &amp; IF(T116=1,設定!F$19,"0") &amp;IF(T116=2,設定!F$20,"") &amp;IF(T116=3,設定!F$21,""))+VALUE(IF(O116="","0",設定!M$20))+VALUE(IF(P116="","0",設定!R$20))+VALUE(IF(Q116="","0",設定!W$20))</f>
        <v>0</v>
      </c>
      <c r="V116" s="11">
        <f t="shared" si="3"/>
        <v>1</v>
      </c>
      <c r="W116" s="10" t="str">
        <f>IF(B116="","",IF(C116="","縣市未填,","") &amp; IF(D116="","單位未填, ","")     &amp;IF(AND(I116&lt;&gt;"",J116="",K116="",M116=""),"速樁項目錯誤,","")       &amp;IF(AND(OR(J116&lt;&gt;"",K116&lt;&gt;"",M116&lt;&gt;""),I116=""),"速樁組別未填,","")        &amp;IF(AND(T116=0,N116="",O116="",P116="",Q116=""),"未報名任何競賽項目,","")    &amp;IF(AND(設定!C$13="Y",OR(R116="",S116="")),"保險資料不完整,","")          &amp;IF(AND(N116="",O116&lt;&gt;""),"花樁組別未填,","") &amp;IF(AND(N116&lt;&gt;"",O116=""),"單人花樁未填",""))</f>
        <v/>
      </c>
      <c r="X116" s="2"/>
      <c r="Y116" t="str">
        <f t="shared" si="5"/>
        <v/>
      </c>
    </row>
    <row r="117" spans="1:25" x14ac:dyDescent="0.3">
      <c r="A117" s="98">
        <v>112</v>
      </c>
      <c r="B117" s="5"/>
      <c r="C117" s="6"/>
      <c r="D117" s="7"/>
      <c r="E117" s="6"/>
      <c r="F117" s="6"/>
      <c r="G117" s="32"/>
      <c r="H117" s="32"/>
      <c r="I117" s="8"/>
      <c r="J117" s="6"/>
      <c r="K117" s="6"/>
      <c r="L117" s="6"/>
      <c r="M117" s="6"/>
      <c r="N117" s="6"/>
      <c r="O117" s="6"/>
      <c r="P117" s="6"/>
      <c r="Q117" s="6"/>
      <c r="R117" s="5"/>
      <c r="S117" s="9"/>
      <c r="T117" s="94">
        <f t="shared" si="4"/>
        <v>0</v>
      </c>
      <c r="U117" s="36">
        <f>VALUE(IF(T117=0,"0","0") &amp; IF(T117=1,設定!F$19,"0") &amp;IF(T117=2,設定!F$20,"") &amp;IF(T117=3,設定!F$21,""))+VALUE(IF(O117="","0",設定!M$20))+VALUE(IF(P117="","0",設定!R$20))+VALUE(IF(Q117="","0",設定!W$20))</f>
        <v>0</v>
      </c>
      <c r="V117" s="11">
        <f t="shared" si="3"/>
        <v>1</v>
      </c>
      <c r="W117" s="10" t="str">
        <f>IF(B117="","",IF(C117="","縣市未填,","") &amp; IF(D117="","單位未填, ","")     &amp;IF(AND(I117&lt;&gt;"",J117="",K117="",M117=""),"速樁項目錯誤,","")       &amp;IF(AND(OR(J117&lt;&gt;"",K117&lt;&gt;"",M117&lt;&gt;""),I117=""),"速樁組別未填,","")        &amp;IF(AND(T117=0,N117="",O117="",P117="",Q117=""),"未報名任何競賽項目,","")    &amp;IF(AND(設定!C$13="Y",OR(R117="",S117="")),"保險資料不完整,","")          &amp;IF(AND(N117="",O117&lt;&gt;""),"花樁組別未填,","") &amp;IF(AND(N117&lt;&gt;"",O117=""),"單人花樁未填",""))</f>
        <v/>
      </c>
      <c r="X117" s="2"/>
      <c r="Y117" t="str">
        <f t="shared" si="5"/>
        <v/>
      </c>
    </row>
    <row r="118" spans="1:25" x14ac:dyDescent="0.3">
      <c r="A118" s="98">
        <v>113</v>
      </c>
      <c r="B118" s="5"/>
      <c r="C118" s="6"/>
      <c r="D118" s="7"/>
      <c r="E118" s="6"/>
      <c r="F118" s="6"/>
      <c r="G118" s="32"/>
      <c r="H118" s="32"/>
      <c r="I118" s="8"/>
      <c r="J118" s="6"/>
      <c r="K118" s="6"/>
      <c r="L118" s="6"/>
      <c r="M118" s="6"/>
      <c r="N118" s="6"/>
      <c r="O118" s="6"/>
      <c r="P118" s="6"/>
      <c r="Q118" s="6"/>
      <c r="R118" s="5"/>
      <c r="S118" s="9"/>
      <c r="T118" s="94">
        <f t="shared" si="4"/>
        <v>0</v>
      </c>
      <c r="U118" s="36">
        <f>VALUE(IF(T118=0,"0","0") &amp; IF(T118=1,設定!F$19,"0") &amp;IF(T118=2,設定!F$20,"") &amp;IF(T118=3,設定!F$21,""))+VALUE(IF(O118="","0",設定!M$20))+VALUE(IF(P118="","0",設定!R$20))+VALUE(IF(Q118="","0",設定!W$20))</f>
        <v>0</v>
      </c>
      <c r="V118" s="11">
        <f t="shared" si="3"/>
        <v>1</v>
      </c>
      <c r="W118" s="10" t="str">
        <f>IF(B118="","",IF(C118="","縣市未填,","") &amp; IF(D118="","單位未填, ","")     &amp;IF(AND(I118&lt;&gt;"",J118="",K118="",M118=""),"速樁項目錯誤,","")       &amp;IF(AND(OR(J118&lt;&gt;"",K118&lt;&gt;"",M118&lt;&gt;""),I118=""),"速樁組別未填,","")        &amp;IF(AND(T118=0,N118="",O118="",P118="",Q118=""),"未報名任何競賽項目,","")    &amp;IF(AND(設定!C$13="Y",OR(R118="",S118="")),"保險資料不完整,","")          &amp;IF(AND(N118="",O118&lt;&gt;""),"花樁組別未填,","") &amp;IF(AND(N118&lt;&gt;"",O118=""),"單人花樁未填",""))</f>
        <v/>
      </c>
      <c r="X118" s="2"/>
      <c r="Y118" t="str">
        <f t="shared" si="5"/>
        <v/>
      </c>
    </row>
    <row r="119" spans="1:25" x14ac:dyDescent="0.3">
      <c r="A119" s="98">
        <v>114</v>
      </c>
      <c r="B119" s="5"/>
      <c r="C119" s="6"/>
      <c r="D119" s="7"/>
      <c r="E119" s="6"/>
      <c r="F119" s="6"/>
      <c r="G119" s="32"/>
      <c r="H119" s="32"/>
      <c r="I119" s="8"/>
      <c r="J119" s="6"/>
      <c r="K119" s="6"/>
      <c r="L119" s="6"/>
      <c r="M119" s="6"/>
      <c r="N119" s="6"/>
      <c r="O119" s="6"/>
      <c r="P119" s="6"/>
      <c r="Q119" s="6"/>
      <c r="R119" s="5"/>
      <c r="S119" s="9"/>
      <c r="T119" s="94">
        <f t="shared" si="4"/>
        <v>0</v>
      </c>
      <c r="U119" s="36">
        <f>VALUE(IF(T119=0,"0","0") &amp; IF(T119=1,設定!F$19,"0") &amp;IF(T119=2,設定!F$20,"") &amp;IF(T119=3,設定!F$21,""))+VALUE(IF(O119="","0",設定!M$20))+VALUE(IF(P119="","0",設定!R$20))+VALUE(IF(Q119="","0",設定!W$20))</f>
        <v>0</v>
      </c>
      <c r="V119" s="11">
        <f t="shared" si="3"/>
        <v>1</v>
      </c>
      <c r="W119" s="10" t="str">
        <f>IF(B119="","",IF(C119="","縣市未填,","") &amp; IF(D119="","單位未填, ","")     &amp;IF(AND(I119&lt;&gt;"",J119="",K119="",M119=""),"速樁項目錯誤,","")       &amp;IF(AND(OR(J119&lt;&gt;"",K119&lt;&gt;"",M119&lt;&gt;""),I119=""),"速樁組別未填,","")        &amp;IF(AND(T119=0,N119="",O119="",P119="",Q119=""),"未報名任何競賽項目,","")    &amp;IF(AND(設定!C$13="Y",OR(R119="",S119="")),"保險資料不完整,","")          &amp;IF(AND(N119="",O119&lt;&gt;""),"花樁組別未填,","") &amp;IF(AND(N119&lt;&gt;"",O119=""),"單人花樁未填",""))</f>
        <v/>
      </c>
      <c r="X119" s="2"/>
      <c r="Y119" t="str">
        <f t="shared" si="5"/>
        <v/>
      </c>
    </row>
    <row r="120" spans="1:25" x14ac:dyDescent="0.3">
      <c r="A120" s="98">
        <v>115</v>
      </c>
      <c r="B120" s="5"/>
      <c r="C120" s="6"/>
      <c r="D120" s="7"/>
      <c r="E120" s="6"/>
      <c r="F120" s="6"/>
      <c r="G120" s="32"/>
      <c r="H120" s="32"/>
      <c r="I120" s="8"/>
      <c r="J120" s="6"/>
      <c r="K120" s="6"/>
      <c r="L120" s="6"/>
      <c r="M120" s="6"/>
      <c r="N120" s="6"/>
      <c r="O120" s="6"/>
      <c r="P120" s="6"/>
      <c r="Q120" s="6"/>
      <c r="R120" s="5"/>
      <c r="S120" s="9"/>
      <c r="T120" s="94">
        <f t="shared" si="4"/>
        <v>0</v>
      </c>
      <c r="U120" s="36">
        <f>VALUE(IF(T120=0,"0","0") &amp; IF(T120=1,設定!F$19,"0") &amp;IF(T120=2,設定!F$20,"") &amp;IF(T120=3,設定!F$21,""))+VALUE(IF(O120="","0",設定!M$20))+VALUE(IF(P120="","0",設定!R$20))+VALUE(IF(Q120="","0",設定!W$20))</f>
        <v>0</v>
      </c>
      <c r="V120" s="11">
        <f t="shared" si="3"/>
        <v>1</v>
      </c>
      <c r="W120" s="10" t="str">
        <f>IF(B120="","",IF(C120="","縣市未填,","") &amp; IF(D120="","單位未填, ","")     &amp;IF(AND(I120&lt;&gt;"",J120="",K120="",M120=""),"速樁項目錯誤,","")       &amp;IF(AND(OR(J120&lt;&gt;"",K120&lt;&gt;"",M120&lt;&gt;""),I120=""),"速樁組別未填,","")        &amp;IF(AND(T120=0,N120="",O120="",P120="",Q120=""),"未報名任何競賽項目,","")    &amp;IF(AND(設定!C$13="Y",OR(R120="",S120="")),"保險資料不完整,","")          &amp;IF(AND(N120="",O120&lt;&gt;""),"花樁組別未填,","") &amp;IF(AND(N120&lt;&gt;"",O120=""),"單人花樁未填",""))</f>
        <v/>
      </c>
      <c r="X120" s="2"/>
      <c r="Y120" t="str">
        <f t="shared" si="5"/>
        <v/>
      </c>
    </row>
    <row r="121" spans="1:25" x14ac:dyDescent="0.3">
      <c r="A121" s="98">
        <v>116</v>
      </c>
      <c r="B121" s="5"/>
      <c r="C121" s="6"/>
      <c r="D121" s="7"/>
      <c r="E121" s="6"/>
      <c r="F121" s="6"/>
      <c r="G121" s="32"/>
      <c r="H121" s="32"/>
      <c r="I121" s="8"/>
      <c r="J121" s="6"/>
      <c r="K121" s="6"/>
      <c r="L121" s="6"/>
      <c r="M121" s="6"/>
      <c r="N121" s="6"/>
      <c r="O121" s="6"/>
      <c r="P121" s="6"/>
      <c r="Q121" s="6"/>
      <c r="R121" s="5"/>
      <c r="S121" s="9"/>
      <c r="T121" s="94">
        <f t="shared" si="4"/>
        <v>0</v>
      </c>
      <c r="U121" s="36">
        <f>VALUE(IF(T121=0,"0","0") &amp; IF(T121=1,設定!F$19,"0") &amp;IF(T121=2,設定!F$20,"") &amp;IF(T121=3,設定!F$21,""))+VALUE(IF(O121="","0",設定!M$20))+VALUE(IF(P121="","0",設定!R$20))+VALUE(IF(Q121="","0",設定!W$20))</f>
        <v>0</v>
      </c>
      <c r="V121" s="11">
        <f t="shared" si="3"/>
        <v>1</v>
      </c>
      <c r="W121" s="10" t="str">
        <f>IF(B121="","",IF(C121="","縣市未填,","") &amp; IF(D121="","單位未填, ","")     &amp;IF(AND(I121&lt;&gt;"",J121="",K121="",M121=""),"速樁項目錯誤,","")       &amp;IF(AND(OR(J121&lt;&gt;"",K121&lt;&gt;"",M121&lt;&gt;""),I121=""),"速樁組別未填,","")        &amp;IF(AND(T121=0,N121="",O121="",P121="",Q121=""),"未報名任何競賽項目,","")    &amp;IF(AND(設定!C$13="Y",OR(R121="",S121="")),"保險資料不完整,","")          &amp;IF(AND(N121="",O121&lt;&gt;""),"花樁組別未填,","") &amp;IF(AND(N121&lt;&gt;"",O121=""),"單人花樁未填",""))</f>
        <v/>
      </c>
      <c r="X121" s="2"/>
      <c r="Y121" t="str">
        <f t="shared" si="5"/>
        <v/>
      </c>
    </row>
    <row r="122" spans="1:25" x14ac:dyDescent="0.3">
      <c r="A122" s="98">
        <v>117</v>
      </c>
      <c r="B122" s="5"/>
      <c r="C122" s="6"/>
      <c r="D122" s="7"/>
      <c r="E122" s="6"/>
      <c r="F122" s="6"/>
      <c r="G122" s="32"/>
      <c r="H122" s="32"/>
      <c r="I122" s="8"/>
      <c r="J122" s="6"/>
      <c r="K122" s="6"/>
      <c r="L122" s="6"/>
      <c r="M122" s="6"/>
      <c r="N122" s="6"/>
      <c r="O122" s="6"/>
      <c r="P122" s="6"/>
      <c r="Q122" s="6"/>
      <c r="R122" s="5"/>
      <c r="S122" s="9"/>
      <c r="T122" s="94">
        <f t="shared" si="4"/>
        <v>0</v>
      </c>
      <c r="U122" s="36">
        <f>VALUE(IF(T122=0,"0","0") &amp; IF(T122=1,設定!F$19,"0") &amp;IF(T122=2,設定!F$20,"") &amp;IF(T122=3,設定!F$21,""))+VALUE(IF(O122="","0",設定!M$20))+VALUE(IF(P122="","0",設定!R$20))+VALUE(IF(Q122="","0",設定!W$20))</f>
        <v>0</v>
      </c>
      <c r="V122" s="11">
        <f t="shared" si="3"/>
        <v>1</v>
      </c>
      <c r="W122" s="10" t="str">
        <f>IF(B122="","",IF(C122="","縣市未填,","") &amp; IF(D122="","單位未填, ","")     &amp;IF(AND(I122&lt;&gt;"",J122="",K122="",M122=""),"速樁項目錯誤,","")       &amp;IF(AND(OR(J122&lt;&gt;"",K122&lt;&gt;"",M122&lt;&gt;""),I122=""),"速樁組別未填,","")        &amp;IF(AND(T122=0,N122="",O122="",P122="",Q122=""),"未報名任何競賽項目,","")    &amp;IF(AND(設定!C$13="Y",OR(R122="",S122="")),"保險資料不完整,","")          &amp;IF(AND(N122="",O122&lt;&gt;""),"花樁組別未填,","") &amp;IF(AND(N122&lt;&gt;"",O122=""),"單人花樁未填",""))</f>
        <v/>
      </c>
      <c r="X122" s="2"/>
      <c r="Y122" t="str">
        <f t="shared" si="5"/>
        <v/>
      </c>
    </row>
    <row r="123" spans="1:25" x14ac:dyDescent="0.3">
      <c r="A123" s="98">
        <v>118</v>
      </c>
      <c r="B123" s="5"/>
      <c r="C123" s="6"/>
      <c r="D123" s="7"/>
      <c r="E123" s="6"/>
      <c r="F123" s="6"/>
      <c r="G123" s="32"/>
      <c r="H123" s="32"/>
      <c r="I123" s="8"/>
      <c r="J123" s="6"/>
      <c r="K123" s="6"/>
      <c r="L123" s="6"/>
      <c r="M123" s="6"/>
      <c r="N123" s="6"/>
      <c r="O123" s="6"/>
      <c r="P123" s="6"/>
      <c r="Q123" s="6"/>
      <c r="R123" s="5"/>
      <c r="S123" s="9"/>
      <c r="T123" s="94">
        <f t="shared" si="4"/>
        <v>0</v>
      </c>
      <c r="U123" s="36">
        <f>VALUE(IF(T123=0,"0","0") &amp; IF(T123=1,設定!F$19,"0") &amp;IF(T123=2,設定!F$20,"") &amp;IF(T123=3,設定!F$21,""))+VALUE(IF(O123="","0",設定!M$20))+VALUE(IF(P123="","0",設定!R$20))+VALUE(IF(Q123="","0",設定!W$20))</f>
        <v>0</v>
      </c>
      <c r="V123" s="11">
        <f t="shared" si="3"/>
        <v>1</v>
      </c>
      <c r="W123" s="10" t="str">
        <f>IF(B123="","",IF(C123="","縣市未填,","") &amp; IF(D123="","單位未填, ","")     &amp;IF(AND(I123&lt;&gt;"",J123="",K123="",M123=""),"速樁項目錯誤,","")       &amp;IF(AND(OR(J123&lt;&gt;"",K123&lt;&gt;"",M123&lt;&gt;""),I123=""),"速樁組別未填,","")        &amp;IF(AND(T123=0,N123="",O123="",P123="",Q123=""),"未報名任何競賽項目,","")    &amp;IF(AND(設定!C$13="Y",OR(R123="",S123="")),"保險資料不完整,","")          &amp;IF(AND(N123="",O123&lt;&gt;""),"花樁組別未填,","") &amp;IF(AND(N123&lt;&gt;"",O123=""),"單人花樁未填",""))</f>
        <v/>
      </c>
      <c r="X123" s="2"/>
      <c r="Y123" t="str">
        <f t="shared" si="5"/>
        <v/>
      </c>
    </row>
    <row r="124" spans="1:25" x14ac:dyDescent="0.3">
      <c r="A124" s="98">
        <v>119</v>
      </c>
      <c r="B124" s="5"/>
      <c r="C124" s="6"/>
      <c r="D124" s="7"/>
      <c r="E124" s="6"/>
      <c r="F124" s="6"/>
      <c r="G124" s="32"/>
      <c r="H124" s="32"/>
      <c r="I124" s="8"/>
      <c r="J124" s="6"/>
      <c r="K124" s="6"/>
      <c r="L124" s="6"/>
      <c r="M124" s="6"/>
      <c r="N124" s="6"/>
      <c r="O124" s="6"/>
      <c r="P124" s="6"/>
      <c r="Q124" s="6"/>
      <c r="R124" s="5"/>
      <c r="S124" s="9"/>
      <c r="T124" s="94">
        <f t="shared" si="4"/>
        <v>0</v>
      </c>
      <c r="U124" s="36">
        <f>VALUE(IF(T124=0,"0","0") &amp; IF(T124=1,設定!F$19,"0") &amp;IF(T124=2,設定!F$20,"") &amp;IF(T124=3,設定!F$21,""))+VALUE(IF(O124="","0",設定!M$20))+VALUE(IF(P124="","0",設定!R$20))+VALUE(IF(Q124="","0",設定!W$20))</f>
        <v>0</v>
      </c>
      <c r="V124" s="11">
        <f t="shared" si="3"/>
        <v>1</v>
      </c>
      <c r="W124" s="10" t="str">
        <f>IF(B124="","",IF(C124="","縣市未填,","") &amp; IF(D124="","單位未填, ","")     &amp;IF(AND(I124&lt;&gt;"",J124="",K124="",M124=""),"速樁項目錯誤,","")       &amp;IF(AND(OR(J124&lt;&gt;"",K124&lt;&gt;"",M124&lt;&gt;""),I124=""),"速樁組別未填,","")        &amp;IF(AND(T124=0,N124="",O124="",P124="",Q124=""),"未報名任何競賽項目,","")    &amp;IF(AND(設定!C$13="Y",OR(R124="",S124="")),"保險資料不完整,","")          &amp;IF(AND(N124="",O124&lt;&gt;""),"花樁組別未填,","") &amp;IF(AND(N124&lt;&gt;"",O124=""),"單人花樁未填",""))</f>
        <v/>
      </c>
      <c r="X124" s="2"/>
      <c r="Y124" t="str">
        <f t="shared" si="5"/>
        <v/>
      </c>
    </row>
    <row r="125" spans="1:25" x14ac:dyDescent="0.3">
      <c r="A125" s="98">
        <v>120</v>
      </c>
      <c r="B125" s="5"/>
      <c r="C125" s="6"/>
      <c r="D125" s="7"/>
      <c r="E125" s="6"/>
      <c r="F125" s="6"/>
      <c r="G125" s="32"/>
      <c r="H125" s="32"/>
      <c r="I125" s="8"/>
      <c r="J125" s="6"/>
      <c r="K125" s="6"/>
      <c r="L125" s="6"/>
      <c r="M125" s="6"/>
      <c r="N125" s="6"/>
      <c r="O125" s="6"/>
      <c r="P125" s="6"/>
      <c r="Q125" s="6"/>
      <c r="R125" s="5"/>
      <c r="S125" s="9"/>
      <c r="T125" s="94">
        <f t="shared" si="4"/>
        <v>0</v>
      </c>
      <c r="U125" s="36">
        <f>VALUE(IF(T125=0,"0","0") &amp; IF(T125=1,設定!F$19,"0") &amp;IF(T125=2,設定!F$20,"") &amp;IF(T125=3,設定!F$21,""))+VALUE(IF(O125="","0",設定!M$20))+VALUE(IF(P125="","0",設定!R$20))+VALUE(IF(Q125="","0",設定!W$20))</f>
        <v>0</v>
      </c>
      <c r="V125" s="11">
        <f t="shared" si="3"/>
        <v>1</v>
      </c>
      <c r="W125" s="10" t="str">
        <f>IF(B125="","",IF(C125="","縣市未填,","") &amp; IF(D125="","單位未填, ","")     &amp;IF(AND(I125&lt;&gt;"",J125="",K125="",M125=""),"速樁項目錯誤,","")       &amp;IF(AND(OR(J125&lt;&gt;"",K125&lt;&gt;"",M125&lt;&gt;""),I125=""),"速樁組別未填,","")        &amp;IF(AND(T125=0,N125="",O125="",P125="",Q125=""),"未報名任何競賽項目,","")    &amp;IF(AND(設定!C$13="Y",OR(R125="",S125="")),"保險資料不完整,","")          &amp;IF(AND(N125="",O125&lt;&gt;""),"花樁組別未填,","") &amp;IF(AND(N125&lt;&gt;"",O125=""),"單人花樁未填",""))</f>
        <v/>
      </c>
      <c r="X125" s="2"/>
      <c r="Y125" t="str">
        <f t="shared" si="5"/>
        <v/>
      </c>
    </row>
    <row r="126" spans="1:25" x14ac:dyDescent="0.3">
      <c r="A126" s="98">
        <v>121</v>
      </c>
      <c r="B126" s="5"/>
      <c r="C126" s="6"/>
      <c r="D126" s="7"/>
      <c r="E126" s="6"/>
      <c r="F126" s="6"/>
      <c r="G126" s="32"/>
      <c r="H126" s="32"/>
      <c r="I126" s="8"/>
      <c r="J126" s="6"/>
      <c r="K126" s="6"/>
      <c r="L126" s="6"/>
      <c r="M126" s="6"/>
      <c r="N126" s="6"/>
      <c r="O126" s="6"/>
      <c r="P126" s="6"/>
      <c r="Q126" s="6"/>
      <c r="R126" s="5"/>
      <c r="S126" s="9"/>
      <c r="T126" s="94">
        <f t="shared" si="4"/>
        <v>0</v>
      </c>
      <c r="U126" s="36">
        <f>VALUE(IF(T126=0,"0","0") &amp; IF(T126=1,設定!F$19,"0") &amp;IF(T126=2,設定!F$20,"") &amp;IF(T126=3,設定!F$21,""))+VALUE(IF(O126="","0",設定!M$20))+VALUE(IF(P126="","0",設定!R$20))+VALUE(IF(Q126="","0",設定!W$20))</f>
        <v>0</v>
      </c>
      <c r="V126" s="11">
        <f t="shared" si="3"/>
        <v>1</v>
      </c>
      <c r="W126" s="10" t="str">
        <f>IF(B126="","",IF(C126="","縣市未填,","") &amp; IF(D126="","單位未填, ","")     &amp;IF(AND(I126&lt;&gt;"",J126="",K126="",M126=""),"速樁項目錯誤,","")       &amp;IF(AND(OR(J126&lt;&gt;"",K126&lt;&gt;"",M126&lt;&gt;""),I126=""),"速樁組別未填,","")        &amp;IF(AND(T126=0,N126="",O126="",P126="",Q126=""),"未報名任何競賽項目,","")    &amp;IF(AND(設定!C$13="Y",OR(R126="",S126="")),"保險資料不完整,","")          &amp;IF(AND(N126="",O126&lt;&gt;""),"花樁組別未填,","") &amp;IF(AND(N126&lt;&gt;"",O126=""),"單人花樁未填",""))</f>
        <v/>
      </c>
      <c r="X126" s="2"/>
      <c r="Y126" t="str">
        <f t="shared" si="5"/>
        <v/>
      </c>
    </row>
    <row r="127" spans="1:25" x14ac:dyDescent="0.3">
      <c r="A127" s="98">
        <v>122</v>
      </c>
      <c r="B127" s="5"/>
      <c r="C127" s="6"/>
      <c r="D127" s="7"/>
      <c r="E127" s="6"/>
      <c r="F127" s="6"/>
      <c r="G127" s="32"/>
      <c r="H127" s="32"/>
      <c r="I127" s="8"/>
      <c r="J127" s="6"/>
      <c r="K127" s="6"/>
      <c r="L127" s="6"/>
      <c r="M127" s="6"/>
      <c r="N127" s="6"/>
      <c r="O127" s="6"/>
      <c r="P127" s="6"/>
      <c r="Q127" s="6"/>
      <c r="R127" s="5"/>
      <c r="S127" s="9"/>
      <c r="T127" s="94">
        <f t="shared" si="4"/>
        <v>0</v>
      </c>
      <c r="U127" s="36">
        <f>VALUE(IF(T127=0,"0","0") &amp; IF(T127=1,設定!F$19,"0") &amp;IF(T127=2,設定!F$20,"") &amp;IF(T127=3,設定!F$21,""))+VALUE(IF(O127="","0",設定!M$20))+VALUE(IF(P127="","0",設定!R$20))+VALUE(IF(Q127="","0",設定!W$20))</f>
        <v>0</v>
      </c>
      <c r="V127" s="11">
        <f t="shared" si="3"/>
        <v>1</v>
      </c>
      <c r="W127" s="10" t="str">
        <f>IF(B127="","",IF(C127="","縣市未填,","") &amp; IF(D127="","單位未填, ","")     &amp;IF(AND(I127&lt;&gt;"",J127="",K127="",M127=""),"速樁項目錯誤,","")       &amp;IF(AND(OR(J127&lt;&gt;"",K127&lt;&gt;"",M127&lt;&gt;""),I127=""),"速樁組別未填,","")        &amp;IF(AND(T127=0,N127="",O127="",P127="",Q127=""),"未報名任何競賽項目,","")    &amp;IF(AND(設定!C$13="Y",OR(R127="",S127="")),"保險資料不完整,","")          &amp;IF(AND(N127="",O127&lt;&gt;""),"花樁組別未填,","") &amp;IF(AND(N127&lt;&gt;"",O127=""),"單人花樁未填",""))</f>
        <v/>
      </c>
      <c r="X127" s="2"/>
      <c r="Y127" t="str">
        <f t="shared" si="5"/>
        <v/>
      </c>
    </row>
    <row r="128" spans="1:25" x14ac:dyDescent="0.3">
      <c r="A128" s="98">
        <v>123</v>
      </c>
      <c r="B128" s="5"/>
      <c r="C128" s="6"/>
      <c r="D128" s="7"/>
      <c r="E128" s="6"/>
      <c r="F128" s="6"/>
      <c r="G128" s="32"/>
      <c r="H128" s="32"/>
      <c r="I128" s="8"/>
      <c r="J128" s="6"/>
      <c r="K128" s="6"/>
      <c r="L128" s="6"/>
      <c r="M128" s="6"/>
      <c r="N128" s="6"/>
      <c r="O128" s="6"/>
      <c r="P128" s="6"/>
      <c r="Q128" s="6"/>
      <c r="R128" s="5"/>
      <c r="S128" s="9"/>
      <c r="T128" s="94">
        <f t="shared" si="4"/>
        <v>0</v>
      </c>
      <c r="U128" s="36">
        <f>VALUE(IF(T128=0,"0","0") &amp; IF(T128=1,設定!F$19,"0") &amp;IF(T128=2,設定!F$20,"") &amp;IF(T128=3,設定!F$21,""))+VALUE(IF(O128="","0",設定!M$20))+VALUE(IF(P128="","0",設定!R$20))+VALUE(IF(Q128="","0",設定!W$20))</f>
        <v>0</v>
      </c>
      <c r="V128" s="11">
        <f t="shared" si="3"/>
        <v>1</v>
      </c>
      <c r="W128" s="10" t="str">
        <f>IF(B128="","",IF(C128="","縣市未填,","") &amp; IF(D128="","單位未填, ","")     &amp;IF(AND(I128&lt;&gt;"",J128="",K128="",M128=""),"速樁項目錯誤,","")       &amp;IF(AND(OR(J128&lt;&gt;"",K128&lt;&gt;"",M128&lt;&gt;""),I128=""),"速樁組別未填,","")        &amp;IF(AND(T128=0,N128="",O128="",P128="",Q128=""),"未報名任何競賽項目,","")    &amp;IF(AND(設定!C$13="Y",OR(R128="",S128="")),"保險資料不完整,","")          &amp;IF(AND(N128="",O128&lt;&gt;""),"花樁組別未填,","") &amp;IF(AND(N128&lt;&gt;"",O128=""),"單人花樁未填",""))</f>
        <v/>
      </c>
      <c r="X128" s="2"/>
      <c r="Y128" t="str">
        <f t="shared" si="5"/>
        <v/>
      </c>
    </row>
    <row r="129" spans="1:25" x14ac:dyDescent="0.3">
      <c r="A129" s="98">
        <v>124</v>
      </c>
      <c r="B129" s="5"/>
      <c r="C129" s="6"/>
      <c r="D129" s="7"/>
      <c r="E129" s="6"/>
      <c r="F129" s="6"/>
      <c r="G129" s="32"/>
      <c r="H129" s="32"/>
      <c r="I129" s="8"/>
      <c r="J129" s="6"/>
      <c r="K129" s="6"/>
      <c r="L129" s="6"/>
      <c r="M129" s="6"/>
      <c r="N129" s="6"/>
      <c r="O129" s="6"/>
      <c r="P129" s="6"/>
      <c r="Q129" s="6"/>
      <c r="R129" s="5"/>
      <c r="S129" s="9"/>
      <c r="T129" s="94">
        <f t="shared" si="4"/>
        <v>0</v>
      </c>
      <c r="U129" s="36">
        <f>VALUE(IF(T129=0,"0","0") &amp; IF(T129=1,設定!F$19,"0") &amp;IF(T129=2,設定!F$20,"") &amp;IF(T129=3,設定!F$21,""))+VALUE(IF(O129="","0",設定!M$20))+VALUE(IF(P129="","0",設定!R$20))+VALUE(IF(Q129="","0",設定!W$20))</f>
        <v>0</v>
      </c>
      <c r="V129" s="11">
        <f t="shared" si="3"/>
        <v>1</v>
      </c>
      <c r="W129" s="10" t="str">
        <f>IF(B129="","",IF(C129="","縣市未填,","") &amp; IF(D129="","單位未填, ","")     &amp;IF(AND(I129&lt;&gt;"",J129="",K129="",M129=""),"速樁項目錯誤,","")       &amp;IF(AND(OR(J129&lt;&gt;"",K129&lt;&gt;"",M129&lt;&gt;""),I129=""),"速樁組別未填,","")        &amp;IF(AND(T129=0,N129="",O129="",P129="",Q129=""),"未報名任何競賽項目,","")    &amp;IF(AND(設定!C$13="Y",OR(R129="",S129="")),"保險資料不完整,","")          &amp;IF(AND(N129="",O129&lt;&gt;""),"花樁組別未填,","") &amp;IF(AND(N129&lt;&gt;"",O129=""),"單人花樁未填",""))</f>
        <v/>
      </c>
      <c r="X129" s="2"/>
      <c r="Y129" t="str">
        <f t="shared" si="5"/>
        <v/>
      </c>
    </row>
    <row r="130" spans="1:25" x14ac:dyDescent="0.3">
      <c r="A130" s="98">
        <v>125</v>
      </c>
      <c r="B130" s="5"/>
      <c r="C130" s="6"/>
      <c r="D130" s="7"/>
      <c r="E130" s="6"/>
      <c r="F130" s="6"/>
      <c r="G130" s="32"/>
      <c r="H130" s="32"/>
      <c r="I130" s="8"/>
      <c r="J130" s="6"/>
      <c r="K130" s="6"/>
      <c r="L130" s="6"/>
      <c r="M130" s="6"/>
      <c r="N130" s="6"/>
      <c r="O130" s="6"/>
      <c r="P130" s="6"/>
      <c r="Q130" s="6"/>
      <c r="R130" s="5"/>
      <c r="S130" s="9"/>
      <c r="T130" s="94">
        <f t="shared" si="4"/>
        <v>0</v>
      </c>
      <c r="U130" s="36">
        <f>VALUE(IF(T130=0,"0","0") &amp; IF(T130=1,設定!F$19,"0") &amp;IF(T130=2,設定!F$20,"") &amp;IF(T130=3,設定!F$21,""))+VALUE(IF(O130="","0",設定!M$20))+VALUE(IF(P130="","0",設定!R$20))+VALUE(IF(Q130="","0",設定!W$20))</f>
        <v>0</v>
      </c>
      <c r="V130" s="11">
        <f t="shared" si="3"/>
        <v>1</v>
      </c>
      <c r="W130" s="10" t="str">
        <f>IF(B130="","",IF(C130="","縣市未填,","") &amp; IF(D130="","單位未填, ","")     &amp;IF(AND(I130&lt;&gt;"",J130="",K130="",M130=""),"速樁項目錯誤,","")       &amp;IF(AND(OR(J130&lt;&gt;"",K130&lt;&gt;"",M130&lt;&gt;""),I130=""),"速樁組別未填,","")        &amp;IF(AND(T130=0,N130="",O130="",P130="",Q130=""),"未報名任何競賽項目,","")    &amp;IF(AND(設定!C$13="Y",OR(R130="",S130="")),"保險資料不完整,","")          &amp;IF(AND(N130="",O130&lt;&gt;""),"花樁組別未填,","") &amp;IF(AND(N130&lt;&gt;"",O130=""),"單人花樁未填",""))</f>
        <v/>
      </c>
      <c r="X130" s="2"/>
      <c r="Y130" t="str">
        <f t="shared" si="5"/>
        <v/>
      </c>
    </row>
    <row r="131" spans="1:25" x14ac:dyDescent="0.3">
      <c r="A131" s="98">
        <v>126</v>
      </c>
      <c r="B131" s="5"/>
      <c r="C131" s="6"/>
      <c r="D131" s="7"/>
      <c r="E131" s="6"/>
      <c r="F131" s="6"/>
      <c r="G131" s="32"/>
      <c r="H131" s="32"/>
      <c r="I131" s="8"/>
      <c r="J131" s="6"/>
      <c r="K131" s="6"/>
      <c r="L131" s="6"/>
      <c r="M131" s="6"/>
      <c r="N131" s="6"/>
      <c r="O131" s="6"/>
      <c r="P131" s="6"/>
      <c r="Q131" s="6"/>
      <c r="R131" s="5"/>
      <c r="S131" s="9"/>
      <c r="T131" s="94">
        <f t="shared" si="4"/>
        <v>0</v>
      </c>
      <c r="U131" s="36">
        <f>VALUE(IF(T131=0,"0","0") &amp; IF(T131=1,設定!F$19,"0") &amp;IF(T131=2,設定!F$20,"") &amp;IF(T131=3,設定!F$21,""))+VALUE(IF(O131="","0",設定!M$20))+VALUE(IF(P131="","0",設定!R$20))+VALUE(IF(Q131="","0",設定!W$20))</f>
        <v>0</v>
      </c>
      <c r="V131" s="11">
        <f t="shared" si="3"/>
        <v>1</v>
      </c>
      <c r="W131" s="10" t="str">
        <f>IF(B131="","",IF(C131="","縣市未填,","") &amp; IF(D131="","單位未填, ","")     &amp;IF(AND(I131&lt;&gt;"",J131="",K131="",M131=""),"速樁項目錯誤,","")       &amp;IF(AND(OR(J131&lt;&gt;"",K131&lt;&gt;"",M131&lt;&gt;""),I131=""),"速樁組別未填,","")        &amp;IF(AND(T131=0,N131="",O131="",P131="",Q131=""),"未報名任何競賽項目,","")    &amp;IF(AND(設定!C$13="Y",OR(R131="",S131="")),"保險資料不完整,","")          &amp;IF(AND(N131="",O131&lt;&gt;""),"花樁組別未填,","") &amp;IF(AND(N131&lt;&gt;"",O131=""),"單人花樁未填",""))</f>
        <v/>
      </c>
      <c r="X131" s="2"/>
      <c r="Y131" t="str">
        <f t="shared" si="5"/>
        <v/>
      </c>
    </row>
    <row r="132" spans="1:25" x14ac:dyDescent="0.3">
      <c r="A132" s="98">
        <v>127</v>
      </c>
      <c r="B132" s="5"/>
      <c r="C132" s="6"/>
      <c r="D132" s="7"/>
      <c r="E132" s="6"/>
      <c r="F132" s="6"/>
      <c r="G132" s="32"/>
      <c r="H132" s="32"/>
      <c r="I132" s="8"/>
      <c r="J132" s="6"/>
      <c r="K132" s="6"/>
      <c r="L132" s="6"/>
      <c r="M132" s="6"/>
      <c r="N132" s="6"/>
      <c r="O132" s="6"/>
      <c r="P132" s="6"/>
      <c r="Q132" s="6"/>
      <c r="R132" s="5"/>
      <c r="S132" s="9"/>
      <c r="T132" s="94">
        <f t="shared" si="4"/>
        <v>0</v>
      </c>
      <c r="U132" s="36">
        <f>VALUE(IF(T132=0,"0","0") &amp; IF(T132=1,設定!F$19,"0") &amp;IF(T132=2,設定!F$20,"") &amp;IF(T132=3,設定!F$21,""))+VALUE(IF(O132="","0",設定!M$20))+VALUE(IF(P132="","0",設定!R$20))+VALUE(IF(Q132="","0",設定!W$20))</f>
        <v>0</v>
      </c>
      <c r="V132" s="11">
        <f t="shared" si="3"/>
        <v>1</v>
      </c>
      <c r="W132" s="10" t="str">
        <f>IF(B132="","",IF(C132="","縣市未填,","") &amp; IF(D132="","單位未填, ","")     &amp;IF(AND(I132&lt;&gt;"",J132="",K132="",M132=""),"速樁項目錯誤,","")       &amp;IF(AND(OR(J132&lt;&gt;"",K132&lt;&gt;"",M132&lt;&gt;""),I132=""),"速樁組別未填,","")        &amp;IF(AND(T132=0,N132="",O132="",P132="",Q132=""),"未報名任何競賽項目,","")    &amp;IF(AND(設定!C$13="Y",OR(R132="",S132="")),"保險資料不完整,","")          &amp;IF(AND(N132="",O132&lt;&gt;""),"花樁組別未填,","") &amp;IF(AND(N132&lt;&gt;"",O132=""),"單人花樁未填",""))</f>
        <v/>
      </c>
      <c r="X132" s="2"/>
      <c r="Y132" t="str">
        <f t="shared" si="5"/>
        <v/>
      </c>
    </row>
    <row r="133" spans="1:25" x14ac:dyDescent="0.3">
      <c r="A133" s="98">
        <v>128</v>
      </c>
      <c r="B133" s="5"/>
      <c r="C133" s="6"/>
      <c r="D133" s="7"/>
      <c r="E133" s="6"/>
      <c r="F133" s="6"/>
      <c r="G133" s="32"/>
      <c r="H133" s="32"/>
      <c r="I133" s="8"/>
      <c r="J133" s="6"/>
      <c r="K133" s="6"/>
      <c r="L133" s="6"/>
      <c r="M133" s="6"/>
      <c r="N133" s="6"/>
      <c r="O133" s="6"/>
      <c r="P133" s="6"/>
      <c r="Q133" s="6"/>
      <c r="R133" s="5"/>
      <c r="S133" s="9"/>
      <c r="T133" s="94">
        <f t="shared" si="4"/>
        <v>0</v>
      </c>
      <c r="U133" s="36">
        <f>VALUE(IF(T133=0,"0","0") &amp; IF(T133=1,設定!F$19,"0") &amp;IF(T133=2,設定!F$20,"") &amp;IF(T133=3,設定!F$21,""))+VALUE(IF(O133="","0",設定!M$20))+VALUE(IF(P133="","0",設定!R$20))+VALUE(IF(Q133="","0",設定!W$20))</f>
        <v>0</v>
      </c>
      <c r="V133" s="11">
        <f t="shared" ref="V133:V196" si="6">IF(B133&lt;&gt;"",0,1)</f>
        <v>1</v>
      </c>
      <c r="W133" s="10" t="str">
        <f>IF(B133="","",IF(C133="","縣市未填,","") &amp; IF(D133="","單位未填, ","")     &amp;IF(AND(I133&lt;&gt;"",J133="",K133="",M133=""),"速樁項目錯誤,","")       &amp;IF(AND(OR(J133&lt;&gt;"",K133&lt;&gt;"",M133&lt;&gt;""),I133=""),"速樁組別未填,","")        &amp;IF(AND(T133=0,N133="",O133="",P133="",Q133=""),"未報名任何競賽項目,","")    &amp;IF(AND(設定!C$13="Y",OR(R133="",S133="")),"保險資料不完整,","")          &amp;IF(AND(N133="",O133&lt;&gt;""),"花樁組別未填,","") &amp;IF(AND(N133&lt;&gt;"",O133=""),"單人花樁未填",""))</f>
        <v/>
      </c>
      <c r="X133" s="2"/>
      <c r="Y133" t="str">
        <f t="shared" si="5"/>
        <v/>
      </c>
    </row>
    <row r="134" spans="1:25" x14ac:dyDescent="0.3">
      <c r="A134" s="98">
        <v>129</v>
      </c>
      <c r="B134" s="5"/>
      <c r="C134" s="6"/>
      <c r="D134" s="7"/>
      <c r="E134" s="6"/>
      <c r="F134" s="6"/>
      <c r="G134" s="32"/>
      <c r="H134" s="32"/>
      <c r="I134" s="8"/>
      <c r="J134" s="6"/>
      <c r="K134" s="6"/>
      <c r="L134" s="6"/>
      <c r="M134" s="6"/>
      <c r="N134" s="6"/>
      <c r="O134" s="6"/>
      <c r="P134" s="6"/>
      <c r="Q134" s="6"/>
      <c r="R134" s="5"/>
      <c r="S134" s="9"/>
      <c r="T134" s="94">
        <f t="shared" ref="T134:T197" si="7">(IF(J134&lt;&gt;"",1,0)+IF(K134&lt;&gt;"",1,0)+IF(L134&lt;&gt;"",1,0)+IF(M134&lt;&gt;"",1,0))</f>
        <v>0</v>
      </c>
      <c r="U134" s="36">
        <f>VALUE(IF(T134=0,"0","0") &amp; IF(T134=1,設定!F$19,"0") &amp;IF(T134=2,設定!F$20,"") &amp;IF(T134=3,設定!F$21,""))+VALUE(IF(O134="","0",設定!M$20))+VALUE(IF(P134="","0",設定!R$20))+VALUE(IF(Q134="","0",設定!W$20))</f>
        <v>0</v>
      </c>
      <c r="V134" s="11">
        <f t="shared" si="6"/>
        <v>1</v>
      </c>
      <c r="W134" s="10" t="str">
        <f>IF(B134="","",IF(C134="","縣市未填,","") &amp; IF(D134="","單位未填, ","")     &amp;IF(AND(I134&lt;&gt;"",J134="",K134="",M134=""),"速樁項目錯誤,","")       &amp;IF(AND(OR(J134&lt;&gt;"",K134&lt;&gt;"",M134&lt;&gt;""),I134=""),"速樁組別未填,","")        &amp;IF(AND(T134=0,N134="",O134="",P134="",Q134=""),"未報名任何競賽項目,","")    &amp;IF(AND(設定!C$13="Y",OR(R134="",S134="")),"保險資料不完整,","")          &amp;IF(AND(N134="",O134&lt;&gt;""),"花樁組別未填,","") &amp;IF(AND(N134&lt;&gt;"",O134=""),"單人花樁未填",""))</f>
        <v/>
      </c>
      <c r="X134" s="2"/>
      <c r="Y134" t="str">
        <f t="shared" ref="Y134:Y197" si="8">C134 &amp; D134</f>
        <v/>
      </c>
    </row>
    <row r="135" spans="1:25" x14ac:dyDescent="0.3">
      <c r="A135" s="98">
        <v>130</v>
      </c>
      <c r="B135" s="5"/>
      <c r="C135" s="6"/>
      <c r="D135" s="7"/>
      <c r="E135" s="6"/>
      <c r="F135" s="6"/>
      <c r="G135" s="32"/>
      <c r="H135" s="32"/>
      <c r="I135" s="8"/>
      <c r="J135" s="6"/>
      <c r="K135" s="6"/>
      <c r="L135" s="6"/>
      <c r="M135" s="6"/>
      <c r="N135" s="6"/>
      <c r="O135" s="6"/>
      <c r="P135" s="6"/>
      <c r="Q135" s="6"/>
      <c r="R135" s="5"/>
      <c r="S135" s="9"/>
      <c r="T135" s="94">
        <f t="shared" si="7"/>
        <v>0</v>
      </c>
      <c r="U135" s="36">
        <f>VALUE(IF(T135=0,"0","0") &amp; IF(T135=1,設定!F$19,"0") &amp;IF(T135=2,設定!F$20,"") &amp;IF(T135=3,設定!F$21,""))+VALUE(IF(O135="","0",設定!M$20))+VALUE(IF(P135="","0",設定!R$20))+VALUE(IF(Q135="","0",設定!W$20))</f>
        <v>0</v>
      </c>
      <c r="V135" s="11">
        <f t="shared" si="6"/>
        <v>1</v>
      </c>
      <c r="W135" s="10" t="str">
        <f>IF(B135="","",IF(C135="","縣市未填,","") &amp; IF(D135="","單位未填, ","")     &amp;IF(AND(I135&lt;&gt;"",J135="",K135="",M135=""),"速樁項目錯誤,","")       &amp;IF(AND(OR(J135&lt;&gt;"",K135&lt;&gt;"",M135&lt;&gt;""),I135=""),"速樁組別未填,","")        &amp;IF(AND(T135=0,N135="",O135="",P135="",Q135=""),"未報名任何競賽項目,","")    &amp;IF(AND(設定!C$13="Y",OR(R135="",S135="")),"保險資料不完整,","")          &amp;IF(AND(N135="",O135&lt;&gt;""),"花樁組別未填,","") &amp;IF(AND(N135&lt;&gt;"",O135=""),"單人花樁未填",""))</f>
        <v/>
      </c>
      <c r="X135" s="2"/>
      <c r="Y135" t="str">
        <f t="shared" si="8"/>
        <v/>
      </c>
    </row>
    <row r="136" spans="1:25" x14ac:dyDescent="0.3">
      <c r="A136" s="98">
        <v>131</v>
      </c>
      <c r="B136" s="5"/>
      <c r="C136" s="6"/>
      <c r="D136" s="7"/>
      <c r="E136" s="6"/>
      <c r="F136" s="6"/>
      <c r="G136" s="32"/>
      <c r="H136" s="32"/>
      <c r="I136" s="8"/>
      <c r="J136" s="6"/>
      <c r="K136" s="6"/>
      <c r="L136" s="6"/>
      <c r="M136" s="6"/>
      <c r="N136" s="6"/>
      <c r="O136" s="6"/>
      <c r="P136" s="6"/>
      <c r="Q136" s="6"/>
      <c r="R136" s="5"/>
      <c r="S136" s="9"/>
      <c r="T136" s="94">
        <f t="shared" si="7"/>
        <v>0</v>
      </c>
      <c r="U136" s="36">
        <f>VALUE(IF(T136=0,"0","0") &amp; IF(T136=1,設定!F$19,"0") &amp;IF(T136=2,設定!F$20,"") &amp;IF(T136=3,設定!F$21,""))+VALUE(IF(O136="","0",設定!M$20))+VALUE(IF(P136="","0",設定!R$20))+VALUE(IF(Q136="","0",設定!W$20))</f>
        <v>0</v>
      </c>
      <c r="V136" s="11">
        <f t="shared" si="6"/>
        <v>1</v>
      </c>
      <c r="W136" s="10" t="str">
        <f>IF(B136="","",IF(C136="","縣市未填,","") &amp; IF(D136="","單位未填, ","")     &amp;IF(AND(I136&lt;&gt;"",J136="",K136="",M136=""),"速樁項目錯誤,","")       &amp;IF(AND(OR(J136&lt;&gt;"",K136&lt;&gt;"",M136&lt;&gt;""),I136=""),"速樁組別未填,","")        &amp;IF(AND(T136=0,N136="",O136="",P136="",Q136=""),"未報名任何競賽項目,","")    &amp;IF(AND(設定!C$13="Y",OR(R136="",S136="")),"保險資料不完整,","")          &amp;IF(AND(N136="",O136&lt;&gt;""),"花樁組別未填,","") &amp;IF(AND(N136&lt;&gt;"",O136=""),"單人花樁未填",""))</f>
        <v/>
      </c>
      <c r="X136" s="2"/>
      <c r="Y136" t="str">
        <f t="shared" si="8"/>
        <v/>
      </c>
    </row>
    <row r="137" spans="1:25" x14ac:dyDescent="0.3">
      <c r="A137" s="98">
        <v>132</v>
      </c>
      <c r="B137" s="5"/>
      <c r="C137" s="6"/>
      <c r="D137" s="7"/>
      <c r="E137" s="6"/>
      <c r="F137" s="6"/>
      <c r="G137" s="32"/>
      <c r="H137" s="32"/>
      <c r="I137" s="8"/>
      <c r="J137" s="6"/>
      <c r="K137" s="6"/>
      <c r="L137" s="6"/>
      <c r="M137" s="6"/>
      <c r="N137" s="6"/>
      <c r="O137" s="6"/>
      <c r="P137" s="6"/>
      <c r="Q137" s="6"/>
      <c r="R137" s="5"/>
      <c r="S137" s="9"/>
      <c r="T137" s="94">
        <f t="shared" si="7"/>
        <v>0</v>
      </c>
      <c r="U137" s="36">
        <f>VALUE(IF(T137=0,"0","0") &amp; IF(T137=1,設定!F$19,"0") &amp;IF(T137=2,設定!F$20,"") &amp;IF(T137=3,設定!F$21,""))+VALUE(IF(O137="","0",設定!M$20))+VALUE(IF(P137="","0",設定!R$20))+VALUE(IF(Q137="","0",設定!W$20))</f>
        <v>0</v>
      </c>
      <c r="V137" s="11">
        <f t="shared" si="6"/>
        <v>1</v>
      </c>
      <c r="W137" s="10" t="str">
        <f>IF(B137="","",IF(C137="","縣市未填,","") &amp; IF(D137="","單位未填, ","")     &amp;IF(AND(I137&lt;&gt;"",J137="",K137="",M137=""),"速樁項目錯誤,","")       &amp;IF(AND(OR(J137&lt;&gt;"",K137&lt;&gt;"",M137&lt;&gt;""),I137=""),"速樁組別未填,","")        &amp;IF(AND(T137=0,N137="",O137="",P137="",Q137=""),"未報名任何競賽項目,","")    &amp;IF(AND(設定!C$13="Y",OR(R137="",S137="")),"保險資料不完整,","")          &amp;IF(AND(N137="",O137&lt;&gt;""),"花樁組別未填,","") &amp;IF(AND(N137&lt;&gt;"",O137=""),"單人花樁未填",""))</f>
        <v/>
      </c>
      <c r="X137" s="2"/>
      <c r="Y137" t="str">
        <f t="shared" si="8"/>
        <v/>
      </c>
    </row>
    <row r="138" spans="1:25" x14ac:dyDescent="0.3">
      <c r="A138" s="98">
        <v>133</v>
      </c>
      <c r="B138" s="5"/>
      <c r="C138" s="6"/>
      <c r="D138" s="7"/>
      <c r="E138" s="6"/>
      <c r="F138" s="6"/>
      <c r="G138" s="32"/>
      <c r="H138" s="32"/>
      <c r="I138" s="8"/>
      <c r="J138" s="6"/>
      <c r="K138" s="6"/>
      <c r="L138" s="6"/>
      <c r="M138" s="6"/>
      <c r="N138" s="6"/>
      <c r="O138" s="6"/>
      <c r="P138" s="6"/>
      <c r="Q138" s="6"/>
      <c r="R138" s="5"/>
      <c r="S138" s="9"/>
      <c r="T138" s="94">
        <f t="shared" si="7"/>
        <v>0</v>
      </c>
      <c r="U138" s="36">
        <f>VALUE(IF(T138=0,"0","0") &amp; IF(T138=1,設定!F$19,"0") &amp;IF(T138=2,設定!F$20,"") &amp;IF(T138=3,設定!F$21,""))+VALUE(IF(O138="","0",設定!M$20))+VALUE(IF(P138="","0",設定!R$20))+VALUE(IF(Q138="","0",設定!W$20))</f>
        <v>0</v>
      </c>
      <c r="V138" s="11">
        <f t="shared" si="6"/>
        <v>1</v>
      </c>
      <c r="W138" s="10" t="str">
        <f>IF(B138="","",IF(C138="","縣市未填,","") &amp; IF(D138="","單位未填, ","")     &amp;IF(AND(I138&lt;&gt;"",J138="",K138="",M138=""),"速樁項目錯誤,","")       &amp;IF(AND(OR(J138&lt;&gt;"",K138&lt;&gt;"",M138&lt;&gt;""),I138=""),"速樁組別未填,","")        &amp;IF(AND(T138=0,N138="",O138="",P138="",Q138=""),"未報名任何競賽項目,","")    &amp;IF(AND(設定!C$13="Y",OR(R138="",S138="")),"保險資料不完整,","")          &amp;IF(AND(N138="",O138&lt;&gt;""),"花樁組別未填,","") &amp;IF(AND(N138&lt;&gt;"",O138=""),"單人花樁未填",""))</f>
        <v/>
      </c>
      <c r="X138" s="2"/>
      <c r="Y138" t="str">
        <f t="shared" si="8"/>
        <v/>
      </c>
    </row>
    <row r="139" spans="1:25" x14ac:dyDescent="0.3">
      <c r="A139" s="98">
        <v>134</v>
      </c>
      <c r="B139" s="5"/>
      <c r="C139" s="6"/>
      <c r="D139" s="7"/>
      <c r="E139" s="6"/>
      <c r="F139" s="6"/>
      <c r="G139" s="32"/>
      <c r="H139" s="32"/>
      <c r="I139" s="8"/>
      <c r="J139" s="6"/>
      <c r="K139" s="6"/>
      <c r="L139" s="6"/>
      <c r="M139" s="6"/>
      <c r="N139" s="6"/>
      <c r="O139" s="6"/>
      <c r="P139" s="6"/>
      <c r="Q139" s="6"/>
      <c r="R139" s="5"/>
      <c r="S139" s="9"/>
      <c r="T139" s="94">
        <f t="shared" si="7"/>
        <v>0</v>
      </c>
      <c r="U139" s="36">
        <f>VALUE(IF(T139=0,"0","0") &amp; IF(T139=1,設定!F$19,"0") &amp;IF(T139=2,設定!F$20,"") &amp;IF(T139=3,設定!F$21,""))+VALUE(IF(O139="","0",設定!M$20))+VALUE(IF(P139="","0",設定!R$20))+VALUE(IF(Q139="","0",設定!W$20))</f>
        <v>0</v>
      </c>
      <c r="V139" s="11">
        <f t="shared" si="6"/>
        <v>1</v>
      </c>
      <c r="W139" s="10" t="str">
        <f>IF(B139="","",IF(C139="","縣市未填,","") &amp; IF(D139="","單位未填, ","")     &amp;IF(AND(I139&lt;&gt;"",J139="",K139="",M139=""),"速樁項目錯誤,","")       &amp;IF(AND(OR(J139&lt;&gt;"",K139&lt;&gt;"",M139&lt;&gt;""),I139=""),"速樁組別未填,","")        &amp;IF(AND(T139=0,N139="",O139="",P139="",Q139=""),"未報名任何競賽項目,","")    &amp;IF(AND(設定!C$13="Y",OR(R139="",S139="")),"保險資料不完整,","")          &amp;IF(AND(N139="",O139&lt;&gt;""),"花樁組別未填,","") &amp;IF(AND(N139&lt;&gt;"",O139=""),"單人花樁未填",""))</f>
        <v/>
      </c>
      <c r="X139" s="2"/>
      <c r="Y139" t="str">
        <f t="shared" si="8"/>
        <v/>
      </c>
    </row>
    <row r="140" spans="1:25" x14ac:dyDescent="0.3">
      <c r="A140" s="98">
        <v>135</v>
      </c>
      <c r="B140" s="5"/>
      <c r="C140" s="6"/>
      <c r="D140" s="7"/>
      <c r="E140" s="6"/>
      <c r="F140" s="6"/>
      <c r="G140" s="32"/>
      <c r="H140" s="32"/>
      <c r="I140" s="8"/>
      <c r="J140" s="6"/>
      <c r="K140" s="6"/>
      <c r="L140" s="6"/>
      <c r="M140" s="6"/>
      <c r="N140" s="6"/>
      <c r="O140" s="6"/>
      <c r="P140" s="6"/>
      <c r="Q140" s="6"/>
      <c r="R140" s="5"/>
      <c r="S140" s="9"/>
      <c r="T140" s="94">
        <f t="shared" si="7"/>
        <v>0</v>
      </c>
      <c r="U140" s="36">
        <f>VALUE(IF(T140=0,"0","0") &amp; IF(T140=1,設定!F$19,"0") &amp;IF(T140=2,設定!F$20,"") &amp;IF(T140=3,設定!F$21,""))+VALUE(IF(O140="","0",設定!M$20))+VALUE(IF(P140="","0",設定!R$20))+VALUE(IF(Q140="","0",設定!W$20))</f>
        <v>0</v>
      </c>
      <c r="V140" s="11">
        <f t="shared" si="6"/>
        <v>1</v>
      </c>
      <c r="W140" s="10" t="str">
        <f>IF(B140="","",IF(C140="","縣市未填,","") &amp; IF(D140="","單位未填, ","")     &amp;IF(AND(I140&lt;&gt;"",J140="",K140="",M140=""),"速樁項目錯誤,","")       &amp;IF(AND(OR(J140&lt;&gt;"",K140&lt;&gt;"",M140&lt;&gt;""),I140=""),"速樁組別未填,","")        &amp;IF(AND(T140=0,N140="",O140="",P140="",Q140=""),"未報名任何競賽項目,","")    &amp;IF(AND(設定!C$13="Y",OR(R140="",S140="")),"保險資料不完整,","")          &amp;IF(AND(N140="",O140&lt;&gt;""),"花樁組別未填,","") &amp;IF(AND(N140&lt;&gt;"",O140=""),"單人花樁未填",""))</f>
        <v/>
      </c>
      <c r="X140" s="2"/>
      <c r="Y140" t="str">
        <f t="shared" si="8"/>
        <v/>
      </c>
    </row>
    <row r="141" spans="1:25" x14ac:dyDescent="0.3">
      <c r="A141" s="98">
        <v>136</v>
      </c>
      <c r="B141" s="5"/>
      <c r="C141" s="6"/>
      <c r="D141" s="7"/>
      <c r="E141" s="6"/>
      <c r="F141" s="6"/>
      <c r="G141" s="32"/>
      <c r="H141" s="32"/>
      <c r="I141" s="8"/>
      <c r="J141" s="6"/>
      <c r="K141" s="6"/>
      <c r="L141" s="6"/>
      <c r="M141" s="6"/>
      <c r="N141" s="6"/>
      <c r="O141" s="6"/>
      <c r="P141" s="6"/>
      <c r="Q141" s="6"/>
      <c r="R141" s="5"/>
      <c r="S141" s="9"/>
      <c r="T141" s="94">
        <f t="shared" si="7"/>
        <v>0</v>
      </c>
      <c r="U141" s="36">
        <f>VALUE(IF(T141=0,"0","0") &amp; IF(T141=1,設定!F$19,"0") &amp;IF(T141=2,設定!F$20,"") &amp;IF(T141=3,設定!F$21,""))+VALUE(IF(O141="","0",設定!M$20))+VALUE(IF(P141="","0",設定!R$20))+VALUE(IF(Q141="","0",設定!W$20))</f>
        <v>0</v>
      </c>
      <c r="V141" s="11">
        <f t="shared" si="6"/>
        <v>1</v>
      </c>
      <c r="W141" s="10" t="str">
        <f>IF(B141="","",IF(C141="","縣市未填,","") &amp; IF(D141="","單位未填, ","")     &amp;IF(AND(I141&lt;&gt;"",J141="",K141="",M141=""),"速樁項目錯誤,","")       &amp;IF(AND(OR(J141&lt;&gt;"",K141&lt;&gt;"",M141&lt;&gt;""),I141=""),"速樁組別未填,","")        &amp;IF(AND(T141=0,N141="",O141="",P141="",Q141=""),"未報名任何競賽項目,","")    &amp;IF(AND(設定!C$13="Y",OR(R141="",S141="")),"保險資料不完整,","")          &amp;IF(AND(N141="",O141&lt;&gt;""),"花樁組別未填,","") &amp;IF(AND(N141&lt;&gt;"",O141=""),"單人花樁未填",""))</f>
        <v/>
      </c>
      <c r="X141" s="2"/>
      <c r="Y141" t="str">
        <f t="shared" si="8"/>
        <v/>
      </c>
    </row>
    <row r="142" spans="1:25" x14ac:dyDescent="0.3">
      <c r="A142" s="98">
        <v>137</v>
      </c>
      <c r="B142" s="5"/>
      <c r="C142" s="6"/>
      <c r="D142" s="7"/>
      <c r="E142" s="6"/>
      <c r="F142" s="6"/>
      <c r="G142" s="32"/>
      <c r="H142" s="32"/>
      <c r="I142" s="8"/>
      <c r="J142" s="6"/>
      <c r="K142" s="6"/>
      <c r="L142" s="6"/>
      <c r="M142" s="6"/>
      <c r="N142" s="6"/>
      <c r="O142" s="6"/>
      <c r="P142" s="6"/>
      <c r="Q142" s="6"/>
      <c r="R142" s="5"/>
      <c r="S142" s="9"/>
      <c r="T142" s="94">
        <f t="shared" si="7"/>
        <v>0</v>
      </c>
      <c r="U142" s="36">
        <f>VALUE(IF(T142=0,"0","0") &amp; IF(T142=1,設定!F$19,"0") &amp;IF(T142=2,設定!F$20,"") &amp;IF(T142=3,設定!F$21,""))+VALUE(IF(O142="","0",設定!M$20))+VALUE(IF(P142="","0",設定!R$20))+VALUE(IF(Q142="","0",設定!W$20))</f>
        <v>0</v>
      </c>
      <c r="V142" s="11">
        <f t="shared" si="6"/>
        <v>1</v>
      </c>
      <c r="W142" s="10" t="str">
        <f>IF(B142="","",IF(C142="","縣市未填,","") &amp; IF(D142="","單位未填, ","")     &amp;IF(AND(I142&lt;&gt;"",J142="",K142="",M142=""),"速樁項目錯誤,","")       &amp;IF(AND(OR(J142&lt;&gt;"",K142&lt;&gt;"",M142&lt;&gt;""),I142=""),"速樁組別未填,","")        &amp;IF(AND(T142=0,N142="",O142="",P142="",Q142=""),"未報名任何競賽項目,","")    &amp;IF(AND(設定!C$13="Y",OR(R142="",S142="")),"保險資料不完整,","")          &amp;IF(AND(N142="",O142&lt;&gt;""),"花樁組別未填,","") &amp;IF(AND(N142&lt;&gt;"",O142=""),"單人花樁未填",""))</f>
        <v/>
      </c>
      <c r="X142" s="2"/>
      <c r="Y142" t="str">
        <f t="shared" si="8"/>
        <v/>
      </c>
    </row>
    <row r="143" spans="1:25" x14ac:dyDescent="0.3">
      <c r="A143" s="98">
        <v>138</v>
      </c>
      <c r="B143" s="5"/>
      <c r="C143" s="6"/>
      <c r="D143" s="7"/>
      <c r="E143" s="6"/>
      <c r="F143" s="6"/>
      <c r="G143" s="32"/>
      <c r="H143" s="32"/>
      <c r="I143" s="8"/>
      <c r="J143" s="6"/>
      <c r="K143" s="6"/>
      <c r="L143" s="6"/>
      <c r="M143" s="6"/>
      <c r="N143" s="6"/>
      <c r="O143" s="6"/>
      <c r="P143" s="6"/>
      <c r="Q143" s="6"/>
      <c r="R143" s="5"/>
      <c r="S143" s="9"/>
      <c r="T143" s="94">
        <f t="shared" si="7"/>
        <v>0</v>
      </c>
      <c r="U143" s="36">
        <f>VALUE(IF(T143=0,"0","0") &amp; IF(T143=1,設定!F$19,"0") &amp;IF(T143=2,設定!F$20,"") &amp;IF(T143=3,設定!F$21,""))+VALUE(IF(O143="","0",設定!M$20))+VALUE(IF(P143="","0",設定!R$20))+VALUE(IF(Q143="","0",設定!W$20))</f>
        <v>0</v>
      </c>
      <c r="V143" s="11">
        <f t="shared" si="6"/>
        <v>1</v>
      </c>
      <c r="W143" s="10" t="str">
        <f>IF(B143="","",IF(C143="","縣市未填,","") &amp; IF(D143="","單位未填, ","")     &amp;IF(AND(I143&lt;&gt;"",J143="",K143="",M143=""),"速樁項目錯誤,","")       &amp;IF(AND(OR(J143&lt;&gt;"",K143&lt;&gt;"",M143&lt;&gt;""),I143=""),"速樁組別未填,","")        &amp;IF(AND(T143=0,N143="",O143="",P143="",Q143=""),"未報名任何競賽項目,","")    &amp;IF(AND(設定!C$13="Y",OR(R143="",S143="")),"保險資料不完整,","")          &amp;IF(AND(N143="",O143&lt;&gt;""),"花樁組別未填,","") &amp;IF(AND(N143&lt;&gt;"",O143=""),"單人花樁未填",""))</f>
        <v/>
      </c>
      <c r="X143" s="2"/>
      <c r="Y143" t="str">
        <f t="shared" si="8"/>
        <v/>
      </c>
    </row>
    <row r="144" spans="1:25" x14ac:dyDescent="0.3">
      <c r="A144" s="98">
        <v>139</v>
      </c>
      <c r="B144" s="5"/>
      <c r="C144" s="6"/>
      <c r="D144" s="7"/>
      <c r="E144" s="6"/>
      <c r="F144" s="6"/>
      <c r="G144" s="32"/>
      <c r="H144" s="32"/>
      <c r="I144" s="8"/>
      <c r="J144" s="6"/>
      <c r="K144" s="6"/>
      <c r="L144" s="6"/>
      <c r="M144" s="6"/>
      <c r="N144" s="6"/>
      <c r="O144" s="6"/>
      <c r="P144" s="6"/>
      <c r="Q144" s="6"/>
      <c r="R144" s="5"/>
      <c r="S144" s="9"/>
      <c r="T144" s="94">
        <f t="shared" si="7"/>
        <v>0</v>
      </c>
      <c r="U144" s="36">
        <f>VALUE(IF(T144=0,"0","0") &amp; IF(T144=1,設定!F$19,"0") &amp;IF(T144=2,設定!F$20,"") &amp;IF(T144=3,設定!F$21,""))+VALUE(IF(O144="","0",設定!M$20))+VALUE(IF(P144="","0",設定!R$20))+VALUE(IF(Q144="","0",設定!W$20))</f>
        <v>0</v>
      </c>
      <c r="V144" s="11">
        <f t="shared" si="6"/>
        <v>1</v>
      </c>
      <c r="W144" s="10" t="str">
        <f>IF(B144="","",IF(C144="","縣市未填,","") &amp; IF(D144="","單位未填, ","")     &amp;IF(AND(I144&lt;&gt;"",J144="",K144="",M144=""),"速樁項目錯誤,","")       &amp;IF(AND(OR(J144&lt;&gt;"",K144&lt;&gt;"",M144&lt;&gt;""),I144=""),"速樁組別未填,","")        &amp;IF(AND(T144=0,N144="",O144="",P144="",Q144=""),"未報名任何競賽項目,","")    &amp;IF(AND(設定!C$13="Y",OR(R144="",S144="")),"保險資料不完整,","")          &amp;IF(AND(N144="",O144&lt;&gt;""),"花樁組別未填,","") &amp;IF(AND(N144&lt;&gt;"",O144=""),"單人花樁未填",""))</f>
        <v/>
      </c>
      <c r="X144" s="2"/>
      <c r="Y144" t="str">
        <f t="shared" si="8"/>
        <v/>
      </c>
    </row>
    <row r="145" spans="1:25" x14ac:dyDescent="0.3">
      <c r="A145" s="98">
        <v>140</v>
      </c>
      <c r="B145" s="5"/>
      <c r="C145" s="6"/>
      <c r="D145" s="7"/>
      <c r="E145" s="6"/>
      <c r="F145" s="6"/>
      <c r="G145" s="32"/>
      <c r="H145" s="32"/>
      <c r="I145" s="8"/>
      <c r="J145" s="6"/>
      <c r="K145" s="6"/>
      <c r="L145" s="6"/>
      <c r="M145" s="6"/>
      <c r="N145" s="6"/>
      <c r="O145" s="6"/>
      <c r="P145" s="6"/>
      <c r="Q145" s="6"/>
      <c r="R145" s="5"/>
      <c r="S145" s="9"/>
      <c r="T145" s="94">
        <f t="shared" si="7"/>
        <v>0</v>
      </c>
      <c r="U145" s="36">
        <f>VALUE(IF(T145=0,"0","0") &amp; IF(T145=1,設定!F$19,"0") &amp;IF(T145=2,設定!F$20,"") &amp;IF(T145=3,設定!F$21,""))+VALUE(IF(O145="","0",設定!M$20))+VALUE(IF(P145="","0",設定!R$20))+VALUE(IF(Q145="","0",設定!W$20))</f>
        <v>0</v>
      </c>
      <c r="V145" s="11">
        <f t="shared" si="6"/>
        <v>1</v>
      </c>
      <c r="W145" s="10" t="str">
        <f>IF(B145="","",IF(C145="","縣市未填,","") &amp; IF(D145="","單位未填, ","")     &amp;IF(AND(I145&lt;&gt;"",J145="",K145="",M145=""),"速樁項目錯誤,","")       &amp;IF(AND(OR(J145&lt;&gt;"",K145&lt;&gt;"",M145&lt;&gt;""),I145=""),"速樁組別未填,","")        &amp;IF(AND(T145=0,N145="",O145="",P145="",Q145=""),"未報名任何競賽項目,","")    &amp;IF(AND(設定!C$13="Y",OR(R145="",S145="")),"保險資料不完整,","")          &amp;IF(AND(N145="",O145&lt;&gt;""),"花樁組別未填,","") &amp;IF(AND(N145&lt;&gt;"",O145=""),"單人花樁未填",""))</f>
        <v/>
      </c>
      <c r="X145" s="2"/>
      <c r="Y145" t="str">
        <f t="shared" si="8"/>
        <v/>
      </c>
    </row>
    <row r="146" spans="1:25" x14ac:dyDescent="0.3">
      <c r="A146" s="98">
        <v>141</v>
      </c>
      <c r="B146" s="5"/>
      <c r="C146" s="6"/>
      <c r="D146" s="7"/>
      <c r="E146" s="6"/>
      <c r="F146" s="6"/>
      <c r="G146" s="32"/>
      <c r="H146" s="32"/>
      <c r="I146" s="8"/>
      <c r="J146" s="6"/>
      <c r="K146" s="6"/>
      <c r="L146" s="6"/>
      <c r="M146" s="6"/>
      <c r="N146" s="6"/>
      <c r="O146" s="6"/>
      <c r="P146" s="6"/>
      <c r="Q146" s="6"/>
      <c r="R146" s="5"/>
      <c r="S146" s="9"/>
      <c r="T146" s="94">
        <f t="shared" si="7"/>
        <v>0</v>
      </c>
      <c r="U146" s="36">
        <f>VALUE(IF(T146=0,"0","0") &amp; IF(T146=1,設定!F$19,"0") &amp;IF(T146=2,設定!F$20,"") &amp;IF(T146=3,設定!F$21,""))+VALUE(IF(O146="","0",設定!M$20))+VALUE(IF(P146="","0",設定!R$20))+VALUE(IF(Q146="","0",設定!W$20))</f>
        <v>0</v>
      </c>
      <c r="V146" s="11">
        <f t="shared" si="6"/>
        <v>1</v>
      </c>
      <c r="W146" s="10" t="str">
        <f>IF(B146="","",IF(C146="","縣市未填,","") &amp; IF(D146="","單位未填, ","")     &amp;IF(AND(I146&lt;&gt;"",J146="",K146="",M146=""),"速樁項目錯誤,","")       &amp;IF(AND(OR(J146&lt;&gt;"",K146&lt;&gt;"",M146&lt;&gt;""),I146=""),"速樁組別未填,","")        &amp;IF(AND(T146=0,N146="",O146="",P146="",Q146=""),"未報名任何競賽項目,","")    &amp;IF(AND(設定!C$13="Y",OR(R146="",S146="")),"保險資料不完整,","")          &amp;IF(AND(N146="",O146&lt;&gt;""),"花樁組別未填,","") &amp;IF(AND(N146&lt;&gt;"",O146=""),"單人花樁未填",""))</f>
        <v/>
      </c>
      <c r="X146" s="2"/>
      <c r="Y146" t="str">
        <f t="shared" si="8"/>
        <v/>
      </c>
    </row>
    <row r="147" spans="1:25" x14ac:dyDescent="0.3">
      <c r="A147" s="98">
        <v>142</v>
      </c>
      <c r="B147" s="5"/>
      <c r="C147" s="6"/>
      <c r="D147" s="7"/>
      <c r="E147" s="6"/>
      <c r="F147" s="6"/>
      <c r="G147" s="32"/>
      <c r="H147" s="32"/>
      <c r="I147" s="8"/>
      <c r="J147" s="6"/>
      <c r="K147" s="6"/>
      <c r="L147" s="6"/>
      <c r="M147" s="6"/>
      <c r="N147" s="6"/>
      <c r="O147" s="6"/>
      <c r="P147" s="6"/>
      <c r="Q147" s="6"/>
      <c r="R147" s="5"/>
      <c r="S147" s="9"/>
      <c r="T147" s="94">
        <f t="shared" si="7"/>
        <v>0</v>
      </c>
      <c r="U147" s="36">
        <f>VALUE(IF(T147=0,"0","0") &amp; IF(T147=1,設定!F$19,"0") &amp;IF(T147=2,設定!F$20,"") &amp;IF(T147=3,設定!F$21,""))+VALUE(IF(O147="","0",設定!M$20))+VALUE(IF(P147="","0",設定!R$20))+VALUE(IF(Q147="","0",設定!W$20))</f>
        <v>0</v>
      </c>
      <c r="V147" s="11">
        <f t="shared" si="6"/>
        <v>1</v>
      </c>
      <c r="W147" s="10" t="str">
        <f>IF(B147="","",IF(C147="","縣市未填,","") &amp; IF(D147="","單位未填, ","")     &amp;IF(AND(I147&lt;&gt;"",J147="",K147="",M147=""),"速樁項目錯誤,","")       &amp;IF(AND(OR(J147&lt;&gt;"",K147&lt;&gt;"",M147&lt;&gt;""),I147=""),"速樁組別未填,","")        &amp;IF(AND(T147=0,N147="",O147="",P147="",Q147=""),"未報名任何競賽項目,","")    &amp;IF(AND(設定!C$13="Y",OR(R147="",S147="")),"保險資料不完整,","")          &amp;IF(AND(N147="",O147&lt;&gt;""),"花樁組別未填,","") &amp;IF(AND(N147&lt;&gt;"",O147=""),"單人花樁未填",""))</f>
        <v/>
      </c>
      <c r="X147" s="2"/>
      <c r="Y147" t="str">
        <f t="shared" si="8"/>
        <v/>
      </c>
    </row>
    <row r="148" spans="1:25" x14ac:dyDescent="0.3">
      <c r="A148" s="98">
        <v>143</v>
      </c>
      <c r="B148" s="5"/>
      <c r="C148" s="6"/>
      <c r="D148" s="7"/>
      <c r="E148" s="6"/>
      <c r="F148" s="6"/>
      <c r="G148" s="32"/>
      <c r="H148" s="32"/>
      <c r="I148" s="8"/>
      <c r="J148" s="6"/>
      <c r="K148" s="6"/>
      <c r="L148" s="6"/>
      <c r="M148" s="6"/>
      <c r="N148" s="6"/>
      <c r="O148" s="6"/>
      <c r="P148" s="6"/>
      <c r="Q148" s="6"/>
      <c r="R148" s="5"/>
      <c r="S148" s="9"/>
      <c r="T148" s="94">
        <f t="shared" si="7"/>
        <v>0</v>
      </c>
      <c r="U148" s="36">
        <f>VALUE(IF(T148=0,"0","0") &amp; IF(T148=1,設定!F$19,"0") &amp;IF(T148=2,設定!F$20,"") &amp;IF(T148=3,設定!F$21,""))+VALUE(IF(O148="","0",設定!M$20))+VALUE(IF(P148="","0",設定!R$20))+VALUE(IF(Q148="","0",設定!W$20))</f>
        <v>0</v>
      </c>
      <c r="V148" s="11">
        <f t="shared" si="6"/>
        <v>1</v>
      </c>
      <c r="W148" s="10" t="str">
        <f>IF(B148="","",IF(C148="","縣市未填,","") &amp; IF(D148="","單位未填, ","")     &amp;IF(AND(I148&lt;&gt;"",J148="",K148="",M148=""),"速樁項目錯誤,","")       &amp;IF(AND(OR(J148&lt;&gt;"",K148&lt;&gt;"",M148&lt;&gt;""),I148=""),"速樁組別未填,","")        &amp;IF(AND(T148=0,N148="",O148="",P148="",Q148=""),"未報名任何競賽項目,","")    &amp;IF(AND(設定!C$13="Y",OR(R148="",S148="")),"保險資料不完整,","")          &amp;IF(AND(N148="",O148&lt;&gt;""),"花樁組別未填,","") &amp;IF(AND(N148&lt;&gt;"",O148=""),"單人花樁未填",""))</f>
        <v/>
      </c>
      <c r="X148" s="2"/>
      <c r="Y148" t="str">
        <f t="shared" si="8"/>
        <v/>
      </c>
    </row>
    <row r="149" spans="1:25" x14ac:dyDescent="0.3">
      <c r="A149" s="98">
        <v>144</v>
      </c>
      <c r="B149" s="5"/>
      <c r="C149" s="6"/>
      <c r="D149" s="7"/>
      <c r="E149" s="6"/>
      <c r="F149" s="6"/>
      <c r="G149" s="32"/>
      <c r="H149" s="32"/>
      <c r="I149" s="8"/>
      <c r="J149" s="6"/>
      <c r="K149" s="6"/>
      <c r="L149" s="6"/>
      <c r="M149" s="6"/>
      <c r="N149" s="6"/>
      <c r="O149" s="6"/>
      <c r="P149" s="6"/>
      <c r="Q149" s="6"/>
      <c r="R149" s="5"/>
      <c r="S149" s="9"/>
      <c r="T149" s="94">
        <f t="shared" si="7"/>
        <v>0</v>
      </c>
      <c r="U149" s="36">
        <f>VALUE(IF(T149=0,"0","0") &amp; IF(T149=1,設定!F$19,"0") &amp;IF(T149=2,設定!F$20,"") &amp;IF(T149=3,設定!F$21,""))+VALUE(IF(O149="","0",設定!M$20))+VALUE(IF(P149="","0",設定!R$20))+VALUE(IF(Q149="","0",設定!W$20))</f>
        <v>0</v>
      </c>
      <c r="V149" s="11">
        <f t="shared" si="6"/>
        <v>1</v>
      </c>
      <c r="W149" s="10" t="str">
        <f>IF(B149="","",IF(C149="","縣市未填,","") &amp; IF(D149="","單位未填, ","")     &amp;IF(AND(I149&lt;&gt;"",J149="",K149="",M149=""),"速樁項目錯誤,","")       &amp;IF(AND(OR(J149&lt;&gt;"",K149&lt;&gt;"",M149&lt;&gt;""),I149=""),"速樁組別未填,","")        &amp;IF(AND(T149=0,N149="",O149="",P149="",Q149=""),"未報名任何競賽項目,","")    &amp;IF(AND(設定!C$13="Y",OR(R149="",S149="")),"保險資料不完整,","")          &amp;IF(AND(N149="",O149&lt;&gt;""),"花樁組別未填,","") &amp;IF(AND(N149&lt;&gt;"",O149=""),"單人花樁未填",""))</f>
        <v/>
      </c>
      <c r="X149" s="2"/>
      <c r="Y149" t="str">
        <f t="shared" si="8"/>
        <v/>
      </c>
    </row>
    <row r="150" spans="1:25" x14ac:dyDescent="0.3">
      <c r="A150" s="98">
        <v>145</v>
      </c>
      <c r="B150" s="5"/>
      <c r="C150" s="6"/>
      <c r="D150" s="7"/>
      <c r="E150" s="6"/>
      <c r="F150" s="6"/>
      <c r="G150" s="32"/>
      <c r="H150" s="32"/>
      <c r="I150" s="8"/>
      <c r="J150" s="6"/>
      <c r="K150" s="6"/>
      <c r="L150" s="6"/>
      <c r="M150" s="6"/>
      <c r="N150" s="6"/>
      <c r="O150" s="6"/>
      <c r="P150" s="6"/>
      <c r="Q150" s="6"/>
      <c r="R150" s="5"/>
      <c r="S150" s="9"/>
      <c r="T150" s="94">
        <f t="shared" si="7"/>
        <v>0</v>
      </c>
      <c r="U150" s="36">
        <f>VALUE(IF(T150=0,"0","0") &amp; IF(T150=1,設定!F$19,"0") &amp;IF(T150=2,設定!F$20,"") &amp;IF(T150=3,設定!F$21,""))+VALUE(IF(O150="","0",設定!M$20))+VALUE(IF(P150="","0",設定!R$20))+VALUE(IF(Q150="","0",設定!W$20))</f>
        <v>0</v>
      </c>
      <c r="V150" s="11">
        <f t="shared" si="6"/>
        <v>1</v>
      </c>
      <c r="W150" s="10" t="str">
        <f>IF(B150="","",IF(C150="","縣市未填,","") &amp; IF(D150="","單位未填, ","")     &amp;IF(AND(I150&lt;&gt;"",J150="",K150="",M150=""),"速樁項目錯誤,","")       &amp;IF(AND(OR(J150&lt;&gt;"",K150&lt;&gt;"",M150&lt;&gt;""),I150=""),"速樁組別未填,","")        &amp;IF(AND(T150=0,N150="",O150="",P150="",Q150=""),"未報名任何競賽項目,","")    &amp;IF(AND(設定!C$13="Y",OR(R150="",S150="")),"保險資料不完整,","")          &amp;IF(AND(N150="",O150&lt;&gt;""),"花樁組別未填,","") &amp;IF(AND(N150&lt;&gt;"",O150=""),"單人花樁未填",""))</f>
        <v/>
      </c>
      <c r="X150" s="2"/>
      <c r="Y150" t="str">
        <f t="shared" si="8"/>
        <v/>
      </c>
    </row>
    <row r="151" spans="1:25" x14ac:dyDescent="0.3">
      <c r="A151" s="98">
        <v>146</v>
      </c>
      <c r="B151" s="5"/>
      <c r="C151" s="6"/>
      <c r="D151" s="7"/>
      <c r="E151" s="6"/>
      <c r="F151" s="6"/>
      <c r="G151" s="32"/>
      <c r="H151" s="32"/>
      <c r="I151" s="8"/>
      <c r="J151" s="6"/>
      <c r="K151" s="6"/>
      <c r="L151" s="6"/>
      <c r="M151" s="6"/>
      <c r="N151" s="6"/>
      <c r="O151" s="6"/>
      <c r="P151" s="6"/>
      <c r="Q151" s="6"/>
      <c r="R151" s="5"/>
      <c r="S151" s="9"/>
      <c r="T151" s="94">
        <f t="shared" si="7"/>
        <v>0</v>
      </c>
      <c r="U151" s="36">
        <f>VALUE(IF(T151=0,"0","0") &amp; IF(T151=1,設定!F$19,"0") &amp;IF(T151=2,設定!F$20,"") &amp;IF(T151=3,設定!F$21,""))+VALUE(IF(O151="","0",設定!M$20))+VALUE(IF(P151="","0",設定!R$20))+VALUE(IF(Q151="","0",設定!W$20))</f>
        <v>0</v>
      </c>
      <c r="V151" s="11">
        <f t="shared" si="6"/>
        <v>1</v>
      </c>
      <c r="W151" s="10" t="str">
        <f>IF(B151="","",IF(C151="","縣市未填,","") &amp; IF(D151="","單位未填, ","")     &amp;IF(AND(I151&lt;&gt;"",J151="",K151="",M151=""),"速樁項目錯誤,","")       &amp;IF(AND(OR(J151&lt;&gt;"",K151&lt;&gt;"",M151&lt;&gt;""),I151=""),"速樁組別未填,","")        &amp;IF(AND(T151=0,N151="",O151="",P151="",Q151=""),"未報名任何競賽項目,","")    &amp;IF(AND(設定!C$13="Y",OR(R151="",S151="")),"保險資料不完整,","")          &amp;IF(AND(N151="",O151&lt;&gt;""),"花樁組別未填,","") &amp;IF(AND(N151&lt;&gt;"",O151=""),"單人花樁未填",""))</f>
        <v/>
      </c>
      <c r="X151" s="2"/>
      <c r="Y151" t="str">
        <f t="shared" si="8"/>
        <v/>
      </c>
    </row>
    <row r="152" spans="1:25" x14ac:dyDescent="0.3">
      <c r="A152" s="98">
        <v>147</v>
      </c>
      <c r="B152" s="5"/>
      <c r="C152" s="6"/>
      <c r="D152" s="7"/>
      <c r="E152" s="6"/>
      <c r="F152" s="6"/>
      <c r="G152" s="32"/>
      <c r="H152" s="32"/>
      <c r="I152" s="8"/>
      <c r="J152" s="6"/>
      <c r="K152" s="6"/>
      <c r="L152" s="6"/>
      <c r="M152" s="6"/>
      <c r="N152" s="6"/>
      <c r="O152" s="6"/>
      <c r="P152" s="6"/>
      <c r="Q152" s="6"/>
      <c r="R152" s="5"/>
      <c r="S152" s="9"/>
      <c r="T152" s="94">
        <f t="shared" si="7"/>
        <v>0</v>
      </c>
      <c r="U152" s="36">
        <f>VALUE(IF(T152=0,"0","0") &amp; IF(T152=1,設定!F$19,"0") &amp;IF(T152=2,設定!F$20,"") &amp;IF(T152=3,設定!F$21,""))+VALUE(IF(O152="","0",設定!M$20))+VALUE(IF(P152="","0",設定!R$20))+VALUE(IF(Q152="","0",設定!W$20))</f>
        <v>0</v>
      </c>
      <c r="V152" s="11">
        <f t="shared" si="6"/>
        <v>1</v>
      </c>
      <c r="W152" s="10" t="str">
        <f>IF(B152="","",IF(C152="","縣市未填,","") &amp; IF(D152="","單位未填, ","")     &amp;IF(AND(I152&lt;&gt;"",J152="",K152="",M152=""),"速樁項目錯誤,","")       &amp;IF(AND(OR(J152&lt;&gt;"",K152&lt;&gt;"",M152&lt;&gt;""),I152=""),"速樁組別未填,","")        &amp;IF(AND(T152=0,N152="",O152="",P152="",Q152=""),"未報名任何競賽項目,","")    &amp;IF(AND(設定!C$13="Y",OR(R152="",S152="")),"保險資料不完整,","")          &amp;IF(AND(N152="",O152&lt;&gt;""),"花樁組別未填,","") &amp;IF(AND(N152&lt;&gt;"",O152=""),"單人花樁未填",""))</f>
        <v/>
      </c>
      <c r="X152" s="2"/>
      <c r="Y152" t="str">
        <f t="shared" si="8"/>
        <v/>
      </c>
    </row>
    <row r="153" spans="1:25" x14ac:dyDescent="0.3">
      <c r="A153" s="98">
        <v>148</v>
      </c>
      <c r="B153" s="5"/>
      <c r="C153" s="6"/>
      <c r="D153" s="7"/>
      <c r="E153" s="6"/>
      <c r="F153" s="6"/>
      <c r="G153" s="32"/>
      <c r="H153" s="32"/>
      <c r="I153" s="8"/>
      <c r="J153" s="6"/>
      <c r="K153" s="6"/>
      <c r="L153" s="6"/>
      <c r="M153" s="6"/>
      <c r="N153" s="6"/>
      <c r="O153" s="6"/>
      <c r="P153" s="6"/>
      <c r="Q153" s="6"/>
      <c r="R153" s="5"/>
      <c r="S153" s="9"/>
      <c r="T153" s="94">
        <f t="shared" si="7"/>
        <v>0</v>
      </c>
      <c r="U153" s="36">
        <f>VALUE(IF(T153=0,"0","0") &amp; IF(T153=1,設定!F$19,"0") &amp;IF(T153=2,設定!F$20,"") &amp;IF(T153=3,設定!F$21,""))+VALUE(IF(O153="","0",設定!M$20))+VALUE(IF(P153="","0",設定!R$20))+VALUE(IF(Q153="","0",設定!W$20))</f>
        <v>0</v>
      </c>
      <c r="V153" s="11">
        <f t="shared" si="6"/>
        <v>1</v>
      </c>
      <c r="W153" s="10" t="str">
        <f>IF(B153="","",IF(C153="","縣市未填,","") &amp; IF(D153="","單位未填, ","")     &amp;IF(AND(I153&lt;&gt;"",J153="",K153="",M153=""),"速樁項目錯誤,","")       &amp;IF(AND(OR(J153&lt;&gt;"",K153&lt;&gt;"",M153&lt;&gt;""),I153=""),"速樁組別未填,","")        &amp;IF(AND(T153=0,N153="",O153="",P153="",Q153=""),"未報名任何競賽項目,","")    &amp;IF(AND(設定!C$13="Y",OR(R153="",S153="")),"保險資料不完整,","")          &amp;IF(AND(N153="",O153&lt;&gt;""),"花樁組別未填,","") &amp;IF(AND(N153&lt;&gt;"",O153=""),"單人花樁未填",""))</f>
        <v/>
      </c>
      <c r="X153" s="2"/>
      <c r="Y153" t="str">
        <f t="shared" si="8"/>
        <v/>
      </c>
    </row>
    <row r="154" spans="1:25" x14ac:dyDescent="0.3">
      <c r="A154" s="98">
        <v>149</v>
      </c>
      <c r="B154" s="5"/>
      <c r="C154" s="6"/>
      <c r="D154" s="7"/>
      <c r="E154" s="6"/>
      <c r="F154" s="6"/>
      <c r="G154" s="32"/>
      <c r="H154" s="32"/>
      <c r="I154" s="8"/>
      <c r="J154" s="6"/>
      <c r="K154" s="6"/>
      <c r="L154" s="6"/>
      <c r="M154" s="6"/>
      <c r="N154" s="6"/>
      <c r="O154" s="6"/>
      <c r="P154" s="6"/>
      <c r="Q154" s="6"/>
      <c r="R154" s="5"/>
      <c r="S154" s="9"/>
      <c r="T154" s="94">
        <f t="shared" si="7"/>
        <v>0</v>
      </c>
      <c r="U154" s="36">
        <f>VALUE(IF(T154=0,"0","0") &amp; IF(T154=1,設定!F$19,"0") &amp;IF(T154=2,設定!F$20,"") &amp;IF(T154=3,設定!F$21,""))+VALUE(IF(O154="","0",設定!M$20))+VALUE(IF(P154="","0",設定!R$20))+VALUE(IF(Q154="","0",設定!W$20))</f>
        <v>0</v>
      </c>
      <c r="V154" s="11">
        <f t="shared" si="6"/>
        <v>1</v>
      </c>
      <c r="W154" s="10" t="str">
        <f>IF(B154="","",IF(C154="","縣市未填,","") &amp; IF(D154="","單位未填, ","")     &amp;IF(AND(I154&lt;&gt;"",J154="",K154="",M154=""),"速樁項目錯誤,","")       &amp;IF(AND(OR(J154&lt;&gt;"",K154&lt;&gt;"",M154&lt;&gt;""),I154=""),"速樁組別未填,","")        &amp;IF(AND(T154=0,N154="",O154="",P154="",Q154=""),"未報名任何競賽項目,","")    &amp;IF(AND(設定!C$13="Y",OR(R154="",S154="")),"保險資料不完整,","")          &amp;IF(AND(N154="",O154&lt;&gt;""),"花樁組別未填,","") &amp;IF(AND(N154&lt;&gt;"",O154=""),"單人花樁未填",""))</f>
        <v/>
      </c>
      <c r="X154" s="2"/>
      <c r="Y154" t="str">
        <f t="shared" si="8"/>
        <v/>
      </c>
    </row>
    <row r="155" spans="1:25" x14ac:dyDescent="0.3">
      <c r="A155" s="98">
        <v>150</v>
      </c>
      <c r="B155" s="5"/>
      <c r="C155" s="6"/>
      <c r="D155" s="7"/>
      <c r="E155" s="6"/>
      <c r="F155" s="6"/>
      <c r="G155" s="32"/>
      <c r="H155" s="32"/>
      <c r="I155" s="8"/>
      <c r="J155" s="6"/>
      <c r="K155" s="6"/>
      <c r="L155" s="6"/>
      <c r="M155" s="6"/>
      <c r="N155" s="6"/>
      <c r="O155" s="6"/>
      <c r="P155" s="6"/>
      <c r="Q155" s="6"/>
      <c r="R155" s="5"/>
      <c r="S155" s="9"/>
      <c r="T155" s="94">
        <f t="shared" si="7"/>
        <v>0</v>
      </c>
      <c r="U155" s="36">
        <f>VALUE(IF(T155=0,"0","0") &amp; IF(T155=1,設定!F$19,"0") &amp;IF(T155=2,設定!F$20,"") &amp;IF(T155=3,設定!F$21,""))+VALUE(IF(O155="","0",設定!M$20))+VALUE(IF(P155="","0",設定!R$20))+VALUE(IF(Q155="","0",設定!W$20))</f>
        <v>0</v>
      </c>
      <c r="V155" s="11">
        <f t="shared" si="6"/>
        <v>1</v>
      </c>
      <c r="W155" s="10" t="str">
        <f>IF(B155="","",IF(C155="","縣市未填,","") &amp; IF(D155="","單位未填, ","")     &amp;IF(AND(I155&lt;&gt;"",J155="",K155="",M155=""),"速樁項目錯誤,","")       &amp;IF(AND(OR(J155&lt;&gt;"",K155&lt;&gt;"",M155&lt;&gt;""),I155=""),"速樁組別未填,","")        &amp;IF(AND(T155=0,N155="",O155="",P155="",Q155=""),"未報名任何競賽項目,","")    &amp;IF(AND(設定!C$13="Y",OR(R155="",S155="")),"保險資料不完整,","")          &amp;IF(AND(N155="",O155&lt;&gt;""),"花樁組別未填,","") &amp;IF(AND(N155&lt;&gt;"",O155=""),"單人花樁未填",""))</f>
        <v/>
      </c>
      <c r="X155" s="2"/>
      <c r="Y155" t="str">
        <f t="shared" si="8"/>
        <v/>
      </c>
    </row>
    <row r="156" spans="1:25" x14ac:dyDescent="0.3">
      <c r="A156" s="98">
        <v>151</v>
      </c>
      <c r="B156" s="5"/>
      <c r="C156" s="6"/>
      <c r="D156" s="7"/>
      <c r="E156" s="6"/>
      <c r="F156" s="6"/>
      <c r="G156" s="32"/>
      <c r="H156" s="32"/>
      <c r="I156" s="8"/>
      <c r="J156" s="6"/>
      <c r="K156" s="6"/>
      <c r="L156" s="6"/>
      <c r="M156" s="6"/>
      <c r="N156" s="6"/>
      <c r="O156" s="6"/>
      <c r="P156" s="6"/>
      <c r="Q156" s="6"/>
      <c r="R156" s="5"/>
      <c r="S156" s="9"/>
      <c r="T156" s="94">
        <f t="shared" si="7"/>
        <v>0</v>
      </c>
      <c r="U156" s="36">
        <f>VALUE(IF(T156=0,"0","0") &amp; IF(T156=1,設定!F$19,"0") &amp;IF(T156=2,設定!F$20,"") &amp;IF(T156=3,設定!F$21,""))+VALUE(IF(O156="","0",設定!M$20))+VALUE(IF(P156="","0",設定!R$20))+VALUE(IF(Q156="","0",設定!W$20))</f>
        <v>0</v>
      </c>
      <c r="V156" s="11">
        <f t="shared" si="6"/>
        <v>1</v>
      </c>
      <c r="W156" s="10" t="str">
        <f>IF(B156="","",IF(C156="","縣市未填,","") &amp; IF(D156="","單位未填, ","")     &amp;IF(AND(I156&lt;&gt;"",J156="",K156="",M156=""),"速樁項目錯誤,","")       &amp;IF(AND(OR(J156&lt;&gt;"",K156&lt;&gt;"",M156&lt;&gt;""),I156=""),"速樁組別未填,","")        &amp;IF(AND(T156=0,N156="",O156="",P156="",Q156=""),"未報名任何競賽項目,","")    &amp;IF(AND(設定!C$13="Y",OR(R156="",S156="")),"保險資料不完整,","")          &amp;IF(AND(N156="",O156&lt;&gt;""),"花樁組別未填,","") &amp;IF(AND(N156&lt;&gt;"",O156=""),"單人花樁未填",""))</f>
        <v/>
      </c>
      <c r="X156" s="2"/>
      <c r="Y156" t="str">
        <f t="shared" si="8"/>
        <v/>
      </c>
    </row>
    <row r="157" spans="1:25" x14ac:dyDescent="0.3">
      <c r="A157" s="98">
        <v>152</v>
      </c>
      <c r="B157" s="5"/>
      <c r="C157" s="6"/>
      <c r="D157" s="7"/>
      <c r="E157" s="6"/>
      <c r="F157" s="6"/>
      <c r="G157" s="32"/>
      <c r="H157" s="32"/>
      <c r="I157" s="8"/>
      <c r="J157" s="6"/>
      <c r="K157" s="6"/>
      <c r="L157" s="6"/>
      <c r="M157" s="6"/>
      <c r="N157" s="6"/>
      <c r="O157" s="6"/>
      <c r="P157" s="6"/>
      <c r="Q157" s="6"/>
      <c r="R157" s="5"/>
      <c r="S157" s="9"/>
      <c r="T157" s="94">
        <f t="shared" si="7"/>
        <v>0</v>
      </c>
      <c r="U157" s="36">
        <f>VALUE(IF(T157=0,"0","0") &amp; IF(T157=1,設定!F$19,"0") &amp;IF(T157=2,設定!F$20,"") &amp;IF(T157=3,設定!F$21,""))+VALUE(IF(O157="","0",設定!M$20))+VALUE(IF(P157="","0",設定!R$20))+VALUE(IF(Q157="","0",設定!W$20))</f>
        <v>0</v>
      </c>
      <c r="V157" s="11">
        <f t="shared" si="6"/>
        <v>1</v>
      </c>
      <c r="W157" s="10" t="str">
        <f>IF(B157="","",IF(C157="","縣市未填,","") &amp; IF(D157="","單位未填, ","")     &amp;IF(AND(I157&lt;&gt;"",J157="",K157="",M157=""),"速樁項目錯誤,","")       &amp;IF(AND(OR(J157&lt;&gt;"",K157&lt;&gt;"",M157&lt;&gt;""),I157=""),"速樁組別未填,","")        &amp;IF(AND(T157=0,N157="",O157="",P157="",Q157=""),"未報名任何競賽項目,","")    &amp;IF(AND(設定!C$13="Y",OR(R157="",S157="")),"保險資料不完整,","")          &amp;IF(AND(N157="",O157&lt;&gt;""),"花樁組別未填,","") &amp;IF(AND(N157&lt;&gt;"",O157=""),"單人花樁未填",""))</f>
        <v/>
      </c>
      <c r="X157" s="2"/>
      <c r="Y157" t="str">
        <f t="shared" si="8"/>
        <v/>
      </c>
    </row>
    <row r="158" spans="1:25" x14ac:dyDescent="0.3">
      <c r="A158" s="98">
        <v>153</v>
      </c>
      <c r="B158" s="5"/>
      <c r="C158" s="6"/>
      <c r="D158" s="7"/>
      <c r="E158" s="6"/>
      <c r="F158" s="6"/>
      <c r="G158" s="32"/>
      <c r="H158" s="32"/>
      <c r="I158" s="8"/>
      <c r="J158" s="6"/>
      <c r="K158" s="6"/>
      <c r="L158" s="6"/>
      <c r="M158" s="6"/>
      <c r="N158" s="6"/>
      <c r="O158" s="6"/>
      <c r="P158" s="6"/>
      <c r="Q158" s="6"/>
      <c r="R158" s="5"/>
      <c r="S158" s="9"/>
      <c r="T158" s="94">
        <f t="shared" si="7"/>
        <v>0</v>
      </c>
      <c r="U158" s="36">
        <f>VALUE(IF(T158=0,"0","0") &amp; IF(T158=1,設定!F$19,"0") &amp;IF(T158=2,設定!F$20,"") &amp;IF(T158=3,設定!F$21,""))+VALUE(IF(O158="","0",設定!M$20))+VALUE(IF(P158="","0",設定!R$20))+VALUE(IF(Q158="","0",設定!W$20))</f>
        <v>0</v>
      </c>
      <c r="V158" s="11">
        <f t="shared" si="6"/>
        <v>1</v>
      </c>
      <c r="W158" s="10" t="str">
        <f>IF(B158="","",IF(C158="","縣市未填,","") &amp; IF(D158="","單位未填, ","")     &amp;IF(AND(I158&lt;&gt;"",J158="",K158="",M158=""),"速樁項目錯誤,","")       &amp;IF(AND(OR(J158&lt;&gt;"",K158&lt;&gt;"",M158&lt;&gt;""),I158=""),"速樁組別未填,","")        &amp;IF(AND(T158=0,N158="",O158="",P158="",Q158=""),"未報名任何競賽項目,","")    &amp;IF(AND(設定!C$13="Y",OR(R158="",S158="")),"保險資料不完整,","")          &amp;IF(AND(N158="",O158&lt;&gt;""),"花樁組別未填,","") &amp;IF(AND(N158&lt;&gt;"",O158=""),"單人花樁未填",""))</f>
        <v/>
      </c>
      <c r="X158" s="2"/>
      <c r="Y158" t="str">
        <f t="shared" si="8"/>
        <v/>
      </c>
    </row>
    <row r="159" spans="1:25" x14ac:dyDescent="0.3">
      <c r="A159" s="98">
        <v>154</v>
      </c>
      <c r="B159" s="5"/>
      <c r="C159" s="6"/>
      <c r="D159" s="7"/>
      <c r="E159" s="6"/>
      <c r="F159" s="6"/>
      <c r="G159" s="32"/>
      <c r="H159" s="32"/>
      <c r="I159" s="8"/>
      <c r="J159" s="6"/>
      <c r="K159" s="6"/>
      <c r="L159" s="6"/>
      <c r="M159" s="6"/>
      <c r="N159" s="6"/>
      <c r="O159" s="6"/>
      <c r="P159" s="6"/>
      <c r="Q159" s="6"/>
      <c r="R159" s="5"/>
      <c r="S159" s="9"/>
      <c r="T159" s="94">
        <f t="shared" si="7"/>
        <v>0</v>
      </c>
      <c r="U159" s="36">
        <f>VALUE(IF(T159=0,"0","0") &amp; IF(T159=1,設定!F$19,"0") &amp;IF(T159=2,設定!F$20,"") &amp;IF(T159=3,設定!F$21,""))+VALUE(IF(O159="","0",設定!M$20))+VALUE(IF(P159="","0",設定!R$20))+VALUE(IF(Q159="","0",設定!W$20))</f>
        <v>0</v>
      </c>
      <c r="V159" s="11">
        <f t="shared" si="6"/>
        <v>1</v>
      </c>
      <c r="W159" s="10" t="str">
        <f>IF(B159="","",IF(C159="","縣市未填,","") &amp; IF(D159="","單位未填, ","")     &amp;IF(AND(I159&lt;&gt;"",J159="",K159="",M159=""),"速樁項目錯誤,","")       &amp;IF(AND(OR(J159&lt;&gt;"",K159&lt;&gt;"",M159&lt;&gt;""),I159=""),"速樁組別未填,","")        &amp;IF(AND(T159=0,N159="",O159="",P159="",Q159=""),"未報名任何競賽項目,","")    &amp;IF(AND(設定!C$13="Y",OR(R159="",S159="")),"保險資料不完整,","")          &amp;IF(AND(N159="",O159&lt;&gt;""),"花樁組別未填,","") &amp;IF(AND(N159&lt;&gt;"",O159=""),"單人花樁未填",""))</f>
        <v/>
      </c>
      <c r="X159" s="2"/>
      <c r="Y159" t="str">
        <f t="shared" si="8"/>
        <v/>
      </c>
    </row>
    <row r="160" spans="1:25" x14ac:dyDescent="0.3">
      <c r="A160" s="98">
        <v>155</v>
      </c>
      <c r="B160" s="5"/>
      <c r="C160" s="6"/>
      <c r="D160" s="7"/>
      <c r="E160" s="6"/>
      <c r="F160" s="6"/>
      <c r="G160" s="32"/>
      <c r="H160" s="32"/>
      <c r="I160" s="8"/>
      <c r="J160" s="6"/>
      <c r="K160" s="6"/>
      <c r="L160" s="6"/>
      <c r="M160" s="6"/>
      <c r="N160" s="6"/>
      <c r="O160" s="6"/>
      <c r="P160" s="6"/>
      <c r="Q160" s="6"/>
      <c r="R160" s="5"/>
      <c r="S160" s="9"/>
      <c r="T160" s="94">
        <f t="shared" si="7"/>
        <v>0</v>
      </c>
      <c r="U160" s="36">
        <f>VALUE(IF(T160=0,"0","0") &amp; IF(T160=1,設定!F$19,"0") &amp;IF(T160=2,設定!F$20,"") &amp;IF(T160=3,設定!F$21,""))+VALUE(IF(O160="","0",設定!M$20))+VALUE(IF(P160="","0",設定!R$20))+VALUE(IF(Q160="","0",設定!W$20))</f>
        <v>0</v>
      </c>
      <c r="V160" s="11">
        <f t="shared" si="6"/>
        <v>1</v>
      </c>
      <c r="W160" s="10" t="str">
        <f>IF(B160="","",IF(C160="","縣市未填,","") &amp; IF(D160="","單位未填, ","")     &amp;IF(AND(I160&lt;&gt;"",J160="",K160="",M160=""),"速樁項目錯誤,","")       &amp;IF(AND(OR(J160&lt;&gt;"",K160&lt;&gt;"",M160&lt;&gt;""),I160=""),"速樁組別未填,","")        &amp;IF(AND(T160=0,N160="",O160="",P160="",Q160=""),"未報名任何競賽項目,","")    &amp;IF(AND(設定!C$13="Y",OR(R160="",S160="")),"保險資料不完整,","")          &amp;IF(AND(N160="",O160&lt;&gt;""),"花樁組別未填,","") &amp;IF(AND(N160&lt;&gt;"",O160=""),"單人花樁未填",""))</f>
        <v/>
      </c>
      <c r="X160" s="2"/>
      <c r="Y160" t="str">
        <f t="shared" si="8"/>
        <v/>
      </c>
    </row>
    <row r="161" spans="1:25" x14ac:dyDescent="0.3">
      <c r="A161" s="98">
        <v>156</v>
      </c>
      <c r="B161" s="5"/>
      <c r="C161" s="6"/>
      <c r="D161" s="7"/>
      <c r="E161" s="6"/>
      <c r="F161" s="6"/>
      <c r="G161" s="32"/>
      <c r="H161" s="32"/>
      <c r="I161" s="8"/>
      <c r="J161" s="6"/>
      <c r="K161" s="6"/>
      <c r="L161" s="6"/>
      <c r="M161" s="6"/>
      <c r="N161" s="6"/>
      <c r="O161" s="6"/>
      <c r="P161" s="6"/>
      <c r="Q161" s="6"/>
      <c r="R161" s="5"/>
      <c r="S161" s="9"/>
      <c r="T161" s="94">
        <f t="shared" si="7"/>
        <v>0</v>
      </c>
      <c r="U161" s="36">
        <f>VALUE(IF(T161=0,"0","0") &amp; IF(T161=1,設定!F$19,"0") &amp;IF(T161=2,設定!F$20,"") &amp;IF(T161=3,設定!F$21,""))+VALUE(IF(O161="","0",設定!M$20))+VALUE(IF(P161="","0",設定!R$20))+VALUE(IF(Q161="","0",設定!W$20))</f>
        <v>0</v>
      </c>
      <c r="V161" s="11">
        <f t="shared" si="6"/>
        <v>1</v>
      </c>
      <c r="W161" s="10" t="str">
        <f>IF(B161="","",IF(C161="","縣市未填,","") &amp; IF(D161="","單位未填, ","")     &amp;IF(AND(I161&lt;&gt;"",J161="",K161="",M161=""),"速樁項目錯誤,","")       &amp;IF(AND(OR(J161&lt;&gt;"",K161&lt;&gt;"",M161&lt;&gt;""),I161=""),"速樁組別未填,","")        &amp;IF(AND(T161=0,N161="",O161="",P161="",Q161=""),"未報名任何競賽項目,","")    &amp;IF(AND(設定!C$13="Y",OR(R161="",S161="")),"保險資料不完整,","")          &amp;IF(AND(N161="",O161&lt;&gt;""),"花樁組別未填,","") &amp;IF(AND(N161&lt;&gt;"",O161=""),"單人花樁未填",""))</f>
        <v/>
      </c>
      <c r="X161" s="2"/>
      <c r="Y161" t="str">
        <f t="shared" si="8"/>
        <v/>
      </c>
    </row>
    <row r="162" spans="1:25" x14ac:dyDescent="0.3">
      <c r="A162" s="98">
        <v>157</v>
      </c>
      <c r="B162" s="5"/>
      <c r="C162" s="6"/>
      <c r="D162" s="7"/>
      <c r="E162" s="6"/>
      <c r="F162" s="6"/>
      <c r="G162" s="32"/>
      <c r="H162" s="32"/>
      <c r="I162" s="8"/>
      <c r="J162" s="6"/>
      <c r="K162" s="6"/>
      <c r="L162" s="6"/>
      <c r="M162" s="6"/>
      <c r="N162" s="6"/>
      <c r="O162" s="6"/>
      <c r="P162" s="6"/>
      <c r="Q162" s="6"/>
      <c r="R162" s="5"/>
      <c r="S162" s="9"/>
      <c r="T162" s="94">
        <f t="shared" si="7"/>
        <v>0</v>
      </c>
      <c r="U162" s="36">
        <f>VALUE(IF(T162=0,"0","0") &amp; IF(T162=1,設定!F$19,"0") &amp;IF(T162=2,設定!F$20,"") &amp;IF(T162=3,設定!F$21,""))+VALUE(IF(O162="","0",設定!M$20))+VALUE(IF(P162="","0",設定!R$20))+VALUE(IF(Q162="","0",設定!W$20))</f>
        <v>0</v>
      </c>
      <c r="V162" s="11">
        <f t="shared" si="6"/>
        <v>1</v>
      </c>
      <c r="W162" s="10" t="str">
        <f>IF(B162="","",IF(C162="","縣市未填,","") &amp; IF(D162="","單位未填, ","")     &amp;IF(AND(I162&lt;&gt;"",J162="",K162="",M162=""),"速樁項目錯誤,","")       &amp;IF(AND(OR(J162&lt;&gt;"",K162&lt;&gt;"",M162&lt;&gt;""),I162=""),"速樁組別未填,","")        &amp;IF(AND(T162=0,N162="",O162="",P162="",Q162=""),"未報名任何競賽項目,","")    &amp;IF(AND(設定!C$13="Y",OR(R162="",S162="")),"保險資料不完整,","")          &amp;IF(AND(N162="",O162&lt;&gt;""),"花樁組別未填,","") &amp;IF(AND(N162&lt;&gt;"",O162=""),"單人花樁未填",""))</f>
        <v/>
      </c>
      <c r="X162" s="2"/>
      <c r="Y162" t="str">
        <f t="shared" si="8"/>
        <v/>
      </c>
    </row>
    <row r="163" spans="1:25" x14ac:dyDescent="0.3">
      <c r="A163" s="98">
        <v>158</v>
      </c>
      <c r="B163" s="5"/>
      <c r="C163" s="6"/>
      <c r="D163" s="7"/>
      <c r="E163" s="6"/>
      <c r="F163" s="6"/>
      <c r="G163" s="32"/>
      <c r="H163" s="32"/>
      <c r="I163" s="8"/>
      <c r="J163" s="6"/>
      <c r="K163" s="6"/>
      <c r="L163" s="6"/>
      <c r="M163" s="6"/>
      <c r="N163" s="6"/>
      <c r="O163" s="6"/>
      <c r="P163" s="6"/>
      <c r="Q163" s="6"/>
      <c r="R163" s="5"/>
      <c r="S163" s="9"/>
      <c r="T163" s="94">
        <f t="shared" si="7"/>
        <v>0</v>
      </c>
      <c r="U163" s="36">
        <f>VALUE(IF(T163=0,"0","0") &amp; IF(T163=1,設定!F$19,"0") &amp;IF(T163=2,設定!F$20,"") &amp;IF(T163=3,設定!F$21,""))+VALUE(IF(O163="","0",設定!M$20))+VALUE(IF(P163="","0",設定!R$20))+VALUE(IF(Q163="","0",設定!W$20))</f>
        <v>0</v>
      </c>
      <c r="V163" s="11">
        <f t="shared" si="6"/>
        <v>1</v>
      </c>
      <c r="W163" s="10" t="str">
        <f>IF(B163="","",IF(C163="","縣市未填,","") &amp; IF(D163="","單位未填, ","")     &amp;IF(AND(I163&lt;&gt;"",J163="",K163="",M163=""),"速樁項目錯誤,","")       &amp;IF(AND(OR(J163&lt;&gt;"",K163&lt;&gt;"",M163&lt;&gt;""),I163=""),"速樁組別未填,","")        &amp;IF(AND(T163=0,N163="",O163="",P163="",Q163=""),"未報名任何競賽項目,","")    &amp;IF(AND(設定!C$13="Y",OR(R163="",S163="")),"保險資料不完整,","")          &amp;IF(AND(N163="",O163&lt;&gt;""),"花樁組別未填,","") &amp;IF(AND(N163&lt;&gt;"",O163=""),"單人花樁未填",""))</f>
        <v/>
      </c>
      <c r="X163" s="2"/>
      <c r="Y163" t="str">
        <f t="shared" si="8"/>
        <v/>
      </c>
    </row>
    <row r="164" spans="1:25" x14ac:dyDescent="0.3">
      <c r="A164" s="98">
        <v>159</v>
      </c>
      <c r="B164" s="5"/>
      <c r="C164" s="6"/>
      <c r="D164" s="7"/>
      <c r="E164" s="6"/>
      <c r="F164" s="6"/>
      <c r="G164" s="32"/>
      <c r="H164" s="32"/>
      <c r="I164" s="8"/>
      <c r="J164" s="6"/>
      <c r="K164" s="6"/>
      <c r="L164" s="6"/>
      <c r="M164" s="6"/>
      <c r="N164" s="6"/>
      <c r="O164" s="6"/>
      <c r="P164" s="6"/>
      <c r="Q164" s="6"/>
      <c r="R164" s="5"/>
      <c r="S164" s="9"/>
      <c r="T164" s="94">
        <f t="shared" si="7"/>
        <v>0</v>
      </c>
      <c r="U164" s="36">
        <f>VALUE(IF(T164=0,"0","0") &amp; IF(T164=1,設定!F$19,"0") &amp;IF(T164=2,設定!F$20,"") &amp;IF(T164=3,設定!F$21,""))+VALUE(IF(O164="","0",設定!M$20))+VALUE(IF(P164="","0",設定!R$20))+VALUE(IF(Q164="","0",設定!W$20))</f>
        <v>0</v>
      </c>
      <c r="V164" s="11">
        <f t="shared" si="6"/>
        <v>1</v>
      </c>
      <c r="W164" s="10" t="str">
        <f>IF(B164="","",IF(C164="","縣市未填,","") &amp; IF(D164="","單位未填, ","")     &amp;IF(AND(I164&lt;&gt;"",J164="",K164="",M164=""),"速樁項目錯誤,","")       &amp;IF(AND(OR(J164&lt;&gt;"",K164&lt;&gt;"",M164&lt;&gt;""),I164=""),"速樁組別未填,","")        &amp;IF(AND(T164=0,N164="",O164="",P164="",Q164=""),"未報名任何競賽項目,","")    &amp;IF(AND(設定!C$13="Y",OR(R164="",S164="")),"保險資料不完整,","")          &amp;IF(AND(N164="",O164&lt;&gt;""),"花樁組別未填,","") &amp;IF(AND(N164&lt;&gt;"",O164=""),"單人花樁未填",""))</f>
        <v/>
      </c>
      <c r="X164" s="2"/>
      <c r="Y164" t="str">
        <f t="shared" si="8"/>
        <v/>
      </c>
    </row>
    <row r="165" spans="1:25" x14ac:dyDescent="0.3">
      <c r="A165" s="98">
        <v>160</v>
      </c>
      <c r="B165" s="5"/>
      <c r="C165" s="6"/>
      <c r="D165" s="7"/>
      <c r="E165" s="6"/>
      <c r="F165" s="6"/>
      <c r="G165" s="32"/>
      <c r="H165" s="32"/>
      <c r="I165" s="8"/>
      <c r="J165" s="6"/>
      <c r="K165" s="6"/>
      <c r="L165" s="6"/>
      <c r="M165" s="6"/>
      <c r="N165" s="6"/>
      <c r="O165" s="6"/>
      <c r="P165" s="6"/>
      <c r="Q165" s="6"/>
      <c r="R165" s="5"/>
      <c r="S165" s="9"/>
      <c r="T165" s="94">
        <f t="shared" si="7"/>
        <v>0</v>
      </c>
      <c r="U165" s="36">
        <f>VALUE(IF(T165=0,"0","0") &amp; IF(T165=1,設定!F$19,"0") &amp;IF(T165=2,設定!F$20,"") &amp;IF(T165=3,設定!F$21,""))+VALUE(IF(O165="","0",設定!M$20))+VALUE(IF(P165="","0",設定!R$20))+VALUE(IF(Q165="","0",設定!W$20))</f>
        <v>0</v>
      </c>
      <c r="V165" s="11">
        <f t="shared" si="6"/>
        <v>1</v>
      </c>
      <c r="W165" s="10" t="str">
        <f>IF(B165="","",IF(C165="","縣市未填,","") &amp; IF(D165="","單位未填, ","")     &amp;IF(AND(I165&lt;&gt;"",J165="",K165="",M165=""),"速樁項目錯誤,","")       &amp;IF(AND(OR(J165&lt;&gt;"",K165&lt;&gt;"",M165&lt;&gt;""),I165=""),"速樁組別未填,","")        &amp;IF(AND(T165=0,N165="",O165="",P165="",Q165=""),"未報名任何競賽項目,","")    &amp;IF(AND(設定!C$13="Y",OR(R165="",S165="")),"保險資料不完整,","")          &amp;IF(AND(N165="",O165&lt;&gt;""),"花樁組別未填,","") &amp;IF(AND(N165&lt;&gt;"",O165=""),"單人花樁未填",""))</f>
        <v/>
      </c>
      <c r="X165" s="2"/>
      <c r="Y165" t="str">
        <f t="shared" si="8"/>
        <v/>
      </c>
    </row>
    <row r="166" spans="1:25" x14ac:dyDescent="0.3">
      <c r="A166" s="98">
        <v>161</v>
      </c>
      <c r="B166" s="5"/>
      <c r="C166" s="6"/>
      <c r="D166" s="7"/>
      <c r="E166" s="6"/>
      <c r="F166" s="6"/>
      <c r="G166" s="32"/>
      <c r="H166" s="32"/>
      <c r="I166" s="8"/>
      <c r="J166" s="6"/>
      <c r="K166" s="6"/>
      <c r="L166" s="6"/>
      <c r="M166" s="6"/>
      <c r="N166" s="6"/>
      <c r="O166" s="6"/>
      <c r="P166" s="6"/>
      <c r="Q166" s="6"/>
      <c r="R166" s="5"/>
      <c r="S166" s="9"/>
      <c r="T166" s="94">
        <f t="shared" si="7"/>
        <v>0</v>
      </c>
      <c r="U166" s="36">
        <f>VALUE(IF(T166=0,"0","0") &amp; IF(T166=1,設定!F$19,"0") &amp;IF(T166=2,設定!F$20,"") &amp;IF(T166=3,設定!F$21,""))+VALUE(IF(O166="","0",設定!M$20))+VALUE(IF(P166="","0",設定!R$20))+VALUE(IF(Q166="","0",設定!W$20))</f>
        <v>0</v>
      </c>
      <c r="V166" s="11">
        <f t="shared" si="6"/>
        <v>1</v>
      </c>
      <c r="W166" s="10" t="str">
        <f>IF(B166="","",IF(C166="","縣市未填,","") &amp; IF(D166="","單位未填, ","")     &amp;IF(AND(I166&lt;&gt;"",J166="",K166="",M166=""),"速樁項目錯誤,","")       &amp;IF(AND(OR(J166&lt;&gt;"",K166&lt;&gt;"",M166&lt;&gt;""),I166=""),"速樁組別未填,","")        &amp;IF(AND(T166=0,N166="",O166="",P166="",Q166=""),"未報名任何競賽項目,","")    &amp;IF(AND(設定!C$13="Y",OR(R166="",S166="")),"保險資料不完整,","")          &amp;IF(AND(N166="",O166&lt;&gt;""),"花樁組別未填,","") &amp;IF(AND(N166&lt;&gt;"",O166=""),"單人花樁未填",""))</f>
        <v/>
      </c>
      <c r="X166" s="2"/>
      <c r="Y166" t="str">
        <f t="shared" si="8"/>
        <v/>
      </c>
    </row>
    <row r="167" spans="1:25" x14ac:dyDescent="0.3">
      <c r="A167" s="98">
        <v>162</v>
      </c>
      <c r="B167" s="5"/>
      <c r="C167" s="6"/>
      <c r="D167" s="7"/>
      <c r="E167" s="6"/>
      <c r="F167" s="6"/>
      <c r="G167" s="32"/>
      <c r="H167" s="32"/>
      <c r="I167" s="8"/>
      <c r="J167" s="6"/>
      <c r="K167" s="6"/>
      <c r="L167" s="6"/>
      <c r="M167" s="6"/>
      <c r="N167" s="6"/>
      <c r="O167" s="6"/>
      <c r="P167" s="6"/>
      <c r="Q167" s="6"/>
      <c r="R167" s="5"/>
      <c r="S167" s="9"/>
      <c r="T167" s="94">
        <f t="shared" si="7"/>
        <v>0</v>
      </c>
      <c r="U167" s="36">
        <f>VALUE(IF(T167=0,"0","0") &amp; IF(T167=1,設定!F$19,"0") &amp;IF(T167=2,設定!F$20,"") &amp;IF(T167=3,設定!F$21,""))+VALUE(IF(O167="","0",設定!M$20))+VALUE(IF(P167="","0",設定!R$20))+VALUE(IF(Q167="","0",設定!W$20))</f>
        <v>0</v>
      </c>
      <c r="V167" s="11">
        <f t="shared" si="6"/>
        <v>1</v>
      </c>
      <c r="W167" s="10" t="str">
        <f>IF(B167="","",IF(C167="","縣市未填,","") &amp; IF(D167="","單位未填, ","")     &amp;IF(AND(I167&lt;&gt;"",J167="",K167="",M167=""),"速樁項目錯誤,","")       &amp;IF(AND(OR(J167&lt;&gt;"",K167&lt;&gt;"",M167&lt;&gt;""),I167=""),"速樁組別未填,","")        &amp;IF(AND(T167=0,N167="",O167="",P167="",Q167=""),"未報名任何競賽項目,","")    &amp;IF(AND(設定!C$13="Y",OR(R167="",S167="")),"保險資料不完整,","")          &amp;IF(AND(N167="",O167&lt;&gt;""),"花樁組別未填,","") &amp;IF(AND(N167&lt;&gt;"",O167=""),"單人花樁未填",""))</f>
        <v/>
      </c>
      <c r="X167" s="2"/>
      <c r="Y167" t="str">
        <f t="shared" si="8"/>
        <v/>
      </c>
    </row>
    <row r="168" spans="1:25" x14ac:dyDescent="0.3">
      <c r="A168" s="98">
        <v>163</v>
      </c>
      <c r="B168" s="5"/>
      <c r="C168" s="6"/>
      <c r="D168" s="7"/>
      <c r="E168" s="6"/>
      <c r="F168" s="6"/>
      <c r="G168" s="32"/>
      <c r="H168" s="32"/>
      <c r="I168" s="8"/>
      <c r="J168" s="6"/>
      <c r="K168" s="6"/>
      <c r="L168" s="6"/>
      <c r="M168" s="6"/>
      <c r="N168" s="6"/>
      <c r="O168" s="6"/>
      <c r="P168" s="6"/>
      <c r="Q168" s="6"/>
      <c r="R168" s="5"/>
      <c r="S168" s="9"/>
      <c r="T168" s="94">
        <f t="shared" si="7"/>
        <v>0</v>
      </c>
      <c r="U168" s="36">
        <f>VALUE(IF(T168=0,"0","0") &amp; IF(T168=1,設定!F$19,"0") &amp;IF(T168=2,設定!F$20,"") &amp;IF(T168=3,設定!F$21,""))+VALUE(IF(O168="","0",設定!M$20))+VALUE(IF(P168="","0",設定!R$20))+VALUE(IF(Q168="","0",設定!W$20))</f>
        <v>0</v>
      </c>
      <c r="V168" s="11">
        <f t="shared" si="6"/>
        <v>1</v>
      </c>
      <c r="W168" s="10" t="str">
        <f>IF(B168="","",IF(C168="","縣市未填,","") &amp; IF(D168="","單位未填, ","")     &amp;IF(AND(I168&lt;&gt;"",J168="",K168="",M168=""),"速樁項目錯誤,","")       &amp;IF(AND(OR(J168&lt;&gt;"",K168&lt;&gt;"",M168&lt;&gt;""),I168=""),"速樁組別未填,","")        &amp;IF(AND(T168=0,N168="",O168="",P168="",Q168=""),"未報名任何競賽項目,","")    &amp;IF(AND(設定!C$13="Y",OR(R168="",S168="")),"保險資料不完整,","")          &amp;IF(AND(N168="",O168&lt;&gt;""),"花樁組別未填,","") &amp;IF(AND(N168&lt;&gt;"",O168=""),"單人花樁未填",""))</f>
        <v/>
      </c>
      <c r="X168" s="2"/>
      <c r="Y168" t="str">
        <f t="shared" si="8"/>
        <v/>
      </c>
    </row>
    <row r="169" spans="1:25" x14ac:dyDescent="0.3">
      <c r="A169" s="98">
        <v>164</v>
      </c>
      <c r="B169" s="5"/>
      <c r="C169" s="6"/>
      <c r="D169" s="7"/>
      <c r="E169" s="6"/>
      <c r="F169" s="6"/>
      <c r="G169" s="32"/>
      <c r="H169" s="32"/>
      <c r="I169" s="8"/>
      <c r="J169" s="6"/>
      <c r="K169" s="6"/>
      <c r="L169" s="6"/>
      <c r="M169" s="6"/>
      <c r="N169" s="6"/>
      <c r="O169" s="6"/>
      <c r="P169" s="6"/>
      <c r="Q169" s="6"/>
      <c r="R169" s="5"/>
      <c r="S169" s="9"/>
      <c r="T169" s="94">
        <f t="shared" si="7"/>
        <v>0</v>
      </c>
      <c r="U169" s="36">
        <f>VALUE(IF(T169=0,"0","0") &amp; IF(T169=1,設定!F$19,"0") &amp;IF(T169=2,設定!F$20,"") &amp;IF(T169=3,設定!F$21,""))+VALUE(IF(O169="","0",設定!M$20))+VALUE(IF(P169="","0",設定!R$20))+VALUE(IF(Q169="","0",設定!W$20))</f>
        <v>0</v>
      </c>
      <c r="V169" s="11">
        <f t="shared" si="6"/>
        <v>1</v>
      </c>
      <c r="W169" s="10" t="str">
        <f>IF(B169="","",IF(C169="","縣市未填,","") &amp; IF(D169="","單位未填, ","")     &amp;IF(AND(I169&lt;&gt;"",J169="",K169="",M169=""),"速樁項目錯誤,","")       &amp;IF(AND(OR(J169&lt;&gt;"",K169&lt;&gt;"",M169&lt;&gt;""),I169=""),"速樁組別未填,","")        &amp;IF(AND(T169=0,N169="",O169="",P169="",Q169=""),"未報名任何競賽項目,","")    &amp;IF(AND(設定!C$13="Y",OR(R169="",S169="")),"保險資料不完整,","")          &amp;IF(AND(N169="",O169&lt;&gt;""),"花樁組別未填,","") &amp;IF(AND(N169&lt;&gt;"",O169=""),"單人花樁未填",""))</f>
        <v/>
      </c>
      <c r="X169" s="2"/>
      <c r="Y169" t="str">
        <f t="shared" si="8"/>
        <v/>
      </c>
    </row>
    <row r="170" spans="1:25" x14ac:dyDescent="0.3">
      <c r="A170" s="98">
        <v>165</v>
      </c>
      <c r="B170" s="5"/>
      <c r="C170" s="6"/>
      <c r="D170" s="7"/>
      <c r="E170" s="6"/>
      <c r="F170" s="6"/>
      <c r="G170" s="32"/>
      <c r="H170" s="32"/>
      <c r="I170" s="8"/>
      <c r="J170" s="6"/>
      <c r="K170" s="6"/>
      <c r="L170" s="6"/>
      <c r="M170" s="6"/>
      <c r="N170" s="6"/>
      <c r="O170" s="6"/>
      <c r="P170" s="6"/>
      <c r="Q170" s="6"/>
      <c r="R170" s="5"/>
      <c r="S170" s="9"/>
      <c r="T170" s="94">
        <f t="shared" si="7"/>
        <v>0</v>
      </c>
      <c r="U170" s="36">
        <f>VALUE(IF(T170=0,"0","0") &amp; IF(T170=1,設定!F$19,"0") &amp;IF(T170=2,設定!F$20,"") &amp;IF(T170=3,設定!F$21,""))+VALUE(IF(O170="","0",設定!M$20))+VALUE(IF(P170="","0",設定!R$20))+VALUE(IF(Q170="","0",設定!W$20))</f>
        <v>0</v>
      </c>
      <c r="V170" s="11">
        <f t="shared" si="6"/>
        <v>1</v>
      </c>
      <c r="W170" s="10" t="str">
        <f>IF(B170="","",IF(C170="","縣市未填,","") &amp; IF(D170="","單位未填, ","")     &amp;IF(AND(I170&lt;&gt;"",J170="",K170="",M170=""),"速樁項目錯誤,","")       &amp;IF(AND(OR(J170&lt;&gt;"",K170&lt;&gt;"",M170&lt;&gt;""),I170=""),"速樁組別未填,","")        &amp;IF(AND(T170=0,N170="",O170="",P170="",Q170=""),"未報名任何競賽項目,","")    &amp;IF(AND(設定!C$13="Y",OR(R170="",S170="")),"保險資料不完整,","")          &amp;IF(AND(N170="",O170&lt;&gt;""),"花樁組別未填,","") &amp;IF(AND(N170&lt;&gt;"",O170=""),"單人花樁未填",""))</f>
        <v/>
      </c>
      <c r="X170" s="2"/>
      <c r="Y170" t="str">
        <f t="shared" si="8"/>
        <v/>
      </c>
    </row>
    <row r="171" spans="1:25" x14ac:dyDescent="0.3">
      <c r="A171" s="98">
        <v>166</v>
      </c>
      <c r="B171" s="5"/>
      <c r="C171" s="6"/>
      <c r="D171" s="7"/>
      <c r="E171" s="6"/>
      <c r="F171" s="6"/>
      <c r="G171" s="32"/>
      <c r="H171" s="32"/>
      <c r="I171" s="8"/>
      <c r="J171" s="6"/>
      <c r="K171" s="6"/>
      <c r="L171" s="6"/>
      <c r="M171" s="6"/>
      <c r="N171" s="6"/>
      <c r="O171" s="6"/>
      <c r="P171" s="6"/>
      <c r="Q171" s="6"/>
      <c r="R171" s="5"/>
      <c r="S171" s="9"/>
      <c r="T171" s="94">
        <f t="shared" si="7"/>
        <v>0</v>
      </c>
      <c r="U171" s="36">
        <f>VALUE(IF(T171=0,"0","0") &amp; IF(T171=1,設定!F$19,"0") &amp;IF(T171=2,設定!F$20,"") &amp;IF(T171=3,設定!F$21,""))+VALUE(IF(O171="","0",設定!M$20))+VALUE(IF(P171="","0",設定!R$20))+VALUE(IF(Q171="","0",設定!W$20))</f>
        <v>0</v>
      </c>
      <c r="V171" s="11">
        <f t="shared" si="6"/>
        <v>1</v>
      </c>
      <c r="W171" s="10" t="str">
        <f>IF(B171="","",IF(C171="","縣市未填,","") &amp; IF(D171="","單位未填, ","")     &amp;IF(AND(I171&lt;&gt;"",J171="",K171="",M171=""),"速樁項目錯誤,","")       &amp;IF(AND(OR(J171&lt;&gt;"",K171&lt;&gt;"",M171&lt;&gt;""),I171=""),"速樁組別未填,","")        &amp;IF(AND(T171=0,N171="",O171="",P171="",Q171=""),"未報名任何競賽項目,","")    &amp;IF(AND(設定!C$13="Y",OR(R171="",S171="")),"保險資料不完整,","")          &amp;IF(AND(N171="",O171&lt;&gt;""),"花樁組別未填,","") &amp;IF(AND(N171&lt;&gt;"",O171=""),"單人花樁未填",""))</f>
        <v/>
      </c>
      <c r="X171" s="2"/>
      <c r="Y171" t="str">
        <f t="shared" si="8"/>
        <v/>
      </c>
    </row>
    <row r="172" spans="1:25" x14ac:dyDescent="0.3">
      <c r="A172" s="98">
        <v>167</v>
      </c>
      <c r="B172" s="5"/>
      <c r="C172" s="6"/>
      <c r="D172" s="7"/>
      <c r="E172" s="6"/>
      <c r="F172" s="6"/>
      <c r="G172" s="32"/>
      <c r="H172" s="32"/>
      <c r="I172" s="8"/>
      <c r="J172" s="6"/>
      <c r="K172" s="6"/>
      <c r="L172" s="6"/>
      <c r="M172" s="6"/>
      <c r="N172" s="6"/>
      <c r="O172" s="6"/>
      <c r="P172" s="6"/>
      <c r="Q172" s="6"/>
      <c r="R172" s="5"/>
      <c r="S172" s="9"/>
      <c r="T172" s="94">
        <f t="shared" si="7"/>
        <v>0</v>
      </c>
      <c r="U172" s="36">
        <f>VALUE(IF(T172=0,"0","0") &amp; IF(T172=1,設定!F$19,"0") &amp;IF(T172=2,設定!F$20,"") &amp;IF(T172=3,設定!F$21,""))+VALUE(IF(O172="","0",設定!M$20))+VALUE(IF(P172="","0",設定!R$20))+VALUE(IF(Q172="","0",設定!W$20))</f>
        <v>0</v>
      </c>
      <c r="V172" s="11">
        <f t="shared" si="6"/>
        <v>1</v>
      </c>
      <c r="W172" s="10" t="str">
        <f>IF(B172="","",IF(C172="","縣市未填,","") &amp; IF(D172="","單位未填, ","")     &amp;IF(AND(I172&lt;&gt;"",J172="",K172="",M172=""),"速樁項目錯誤,","")       &amp;IF(AND(OR(J172&lt;&gt;"",K172&lt;&gt;"",M172&lt;&gt;""),I172=""),"速樁組別未填,","")        &amp;IF(AND(T172=0,N172="",O172="",P172="",Q172=""),"未報名任何競賽項目,","")    &amp;IF(AND(設定!C$13="Y",OR(R172="",S172="")),"保險資料不完整,","")          &amp;IF(AND(N172="",O172&lt;&gt;""),"花樁組別未填,","") &amp;IF(AND(N172&lt;&gt;"",O172=""),"單人花樁未填",""))</f>
        <v/>
      </c>
      <c r="X172" s="2"/>
      <c r="Y172" t="str">
        <f t="shared" si="8"/>
        <v/>
      </c>
    </row>
    <row r="173" spans="1:25" x14ac:dyDescent="0.3">
      <c r="A173" s="98">
        <v>168</v>
      </c>
      <c r="B173" s="5"/>
      <c r="C173" s="6"/>
      <c r="D173" s="7"/>
      <c r="E173" s="6"/>
      <c r="F173" s="6"/>
      <c r="G173" s="32"/>
      <c r="H173" s="32"/>
      <c r="I173" s="8"/>
      <c r="J173" s="6"/>
      <c r="K173" s="6"/>
      <c r="L173" s="6"/>
      <c r="M173" s="6"/>
      <c r="N173" s="6"/>
      <c r="O173" s="6"/>
      <c r="P173" s="6"/>
      <c r="Q173" s="6"/>
      <c r="R173" s="5"/>
      <c r="S173" s="9"/>
      <c r="T173" s="94">
        <f t="shared" si="7"/>
        <v>0</v>
      </c>
      <c r="U173" s="36">
        <f>VALUE(IF(T173=0,"0","0") &amp; IF(T173=1,設定!F$19,"0") &amp;IF(T173=2,設定!F$20,"") &amp;IF(T173=3,設定!F$21,""))+VALUE(IF(O173="","0",設定!M$20))+VALUE(IF(P173="","0",設定!R$20))+VALUE(IF(Q173="","0",設定!W$20))</f>
        <v>0</v>
      </c>
      <c r="V173" s="11">
        <f t="shared" si="6"/>
        <v>1</v>
      </c>
      <c r="W173" s="10" t="str">
        <f>IF(B173="","",IF(C173="","縣市未填,","") &amp; IF(D173="","單位未填, ","")     &amp;IF(AND(I173&lt;&gt;"",J173="",K173="",M173=""),"速樁項目錯誤,","")       &amp;IF(AND(OR(J173&lt;&gt;"",K173&lt;&gt;"",M173&lt;&gt;""),I173=""),"速樁組別未填,","")        &amp;IF(AND(T173=0,N173="",O173="",P173="",Q173=""),"未報名任何競賽項目,","")    &amp;IF(AND(設定!C$13="Y",OR(R173="",S173="")),"保險資料不完整,","")          &amp;IF(AND(N173="",O173&lt;&gt;""),"花樁組別未填,","") &amp;IF(AND(N173&lt;&gt;"",O173=""),"單人花樁未填",""))</f>
        <v/>
      </c>
      <c r="X173" s="2"/>
      <c r="Y173" t="str">
        <f t="shared" si="8"/>
        <v/>
      </c>
    </row>
    <row r="174" spans="1:25" x14ac:dyDescent="0.3">
      <c r="A174" s="98">
        <v>169</v>
      </c>
      <c r="B174" s="5"/>
      <c r="C174" s="6"/>
      <c r="D174" s="7"/>
      <c r="E174" s="6"/>
      <c r="F174" s="6"/>
      <c r="G174" s="32"/>
      <c r="H174" s="32"/>
      <c r="I174" s="8"/>
      <c r="J174" s="6"/>
      <c r="K174" s="6"/>
      <c r="L174" s="6"/>
      <c r="M174" s="6"/>
      <c r="N174" s="6"/>
      <c r="O174" s="6"/>
      <c r="P174" s="6"/>
      <c r="Q174" s="6"/>
      <c r="R174" s="5"/>
      <c r="S174" s="9"/>
      <c r="T174" s="94">
        <f t="shared" si="7"/>
        <v>0</v>
      </c>
      <c r="U174" s="36">
        <f>VALUE(IF(T174=0,"0","0") &amp; IF(T174=1,設定!F$19,"0") &amp;IF(T174=2,設定!F$20,"") &amp;IF(T174=3,設定!F$21,""))+VALUE(IF(O174="","0",設定!M$20))+VALUE(IF(P174="","0",設定!R$20))+VALUE(IF(Q174="","0",設定!W$20))</f>
        <v>0</v>
      </c>
      <c r="V174" s="11">
        <f t="shared" si="6"/>
        <v>1</v>
      </c>
      <c r="W174" s="10" t="str">
        <f>IF(B174="","",IF(C174="","縣市未填,","") &amp; IF(D174="","單位未填, ","")     &amp;IF(AND(I174&lt;&gt;"",J174="",K174="",M174=""),"速樁項目錯誤,","")       &amp;IF(AND(OR(J174&lt;&gt;"",K174&lt;&gt;"",M174&lt;&gt;""),I174=""),"速樁組別未填,","")        &amp;IF(AND(T174=0,N174="",O174="",P174="",Q174=""),"未報名任何競賽項目,","")    &amp;IF(AND(設定!C$13="Y",OR(R174="",S174="")),"保險資料不完整,","")          &amp;IF(AND(N174="",O174&lt;&gt;""),"花樁組別未填,","") &amp;IF(AND(N174&lt;&gt;"",O174=""),"單人花樁未填",""))</f>
        <v/>
      </c>
      <c r="X174" s="2"/>
      <c r="Y174" t="str">
        <f t="shared" si="8"/>
        <v/>
      </c>
    </row>
    <row r="175" spans="1:25" x14ac:dyDescent="0.3">
      <c r="A175" s="98">
        <v>170</v>
      </c>
      <c r="B175" s="5"/>
      <c r="C175" s="6"/>
      <c r="D175" s="7"/>
      <c r="E175" s="6"/>
      <c r="F175" s="6"/>
      <c r="G175" s="32"/>
      <c r="H175" s="32"/>
      <c r="I175" s="8"/>
      <c r="J175" s="6"/>
      <c r="K175" s="6"/>
      <c r="L175" s="6"/>
      <c r="M175" s="6"/>
      <c r="N175" s="6"/>
      <c r="O175" s="6"/>
      <c r="P175" s="6"/>
      <c r="Q175" s="6"/>
      <c r="R175" s="5"/>
      <c r="S175" s="9"/>
      <c r="T175" s="94">
        <f t="shared" si="7"/>
        <v>0</v>
      </c>
      <c r="U175" s="36">
        <f>VALUE(IF(T175=0,"0","0") &amp; IF(T175=1,設定!F$19,"0") &amp;IF(T175=2,設定!F$20,"") &amp;IF(T175=3,設定!F$21,""))+VALUE(IF(O175="","0",設定!M$20))+VALUE(IF(P175="","0",設定!R$20))+VALUE(IF(Q175="","0",設定!W$20))</f>
        <v>0</v>
      </c>
      <c r="V175" s="11">
        <f t="shared" si="6"/>
        <v>1</v>
      </c>
      <c r="W175" s="10" t="str">
        <f>IF(B175="","",IF(C175="","縣市未填,","") &amp; IF(D175="","單位未填, ","")     &amp;IF(AND(I175&lt;&gt;"",J175="",K175="",M175=""),"速樁項目錯誤,","")       &amp;IF(AND(OR(J175&lt;&gt;"",K175&lt;&gt;"",M175&lt;&gt;""),I175=""),"速樁組別未填,","")        &amp;IF(AND(T175=0,N175="",O175="",P175="",Q175=""),"未報名任何競賽項目,","")    &amp;IF(AND(設定!C$13="Y",OR(R175="",S175="")),"保險資料不完整,","")          &amp;IF(AND(N175="",O175&lt;&gt;""),"花樁組別未填,","") &amp;IF(AND(N175&lt;&gt;"",O175=""),"單人花樁未填",""))</f>
        <v/>
      </c>
      <c r="X175" s="2"/>
      <c r="Y175" t="str">
        <f t="shared" si="8"/>
        <v/>
      </c>
    </row>
    <row r="176" spans="1:25" x14ac:dyDescent="0.3">
      <c r="A176" s="98">
        <v>171</v>
      </c>
      <c r="B176" s="5"/>
      <c r="C176" s="6"/>
      <c r="D176" s="7"/>
      <c r="E176" s="6"/>
      <c r="F176" s="6"/>
      <c r="G176" s="32"/>
      <c r="H176" s="32"/>
      <c r="I176" s="8"/>
      <c r="J176" s="6"/>
      <c r="K176" s="6"/>
      <c r="L176" s="6"/>
      <c r="M176" s="6"/>
      <c r="N176" s="6"/>
      <c r="O176" s="6"/>
      <c r="P176" s="6"/>
      <c r="Q176" s="6"/>
      <c r="R176" s="5"/>
      <c r="S176" s="9"/>
      <c r="T176" s="94">
        <f t="shared" si="7"/>
        <v>0</v>
      </c>
      <c r="U176" s="36">
        <f>VALUE(IF(T176=0,"0","0") &amp; IF(T176=1,設定!F$19,"0") &amp;IF(T176=2,設定!F$20,"") &amp;IF(T176=3,設定!F$21,""))+VALUE(IF(O176="","0",設定!M$20))+VALUE(IF(P176="","0",設定!R$20))+VALUE(IF(Q176="","0",設定!W$20))</f>
        <v>0</v>
      </c>
      <c r="V176" s="11">
        <f t="shared" si="6"/>
        <v>1</v>
      </c>
      <c r="W176" s="10" t="str">
        <f>IF(B176="","",IF(C176="","縣市未填,","") &amp; IF(D176="","單位未填, ","")     &amp;IF(AND(I176&lt;&gt;"",J176="",K176="",M176=""),"速樁項目錯誤,","")       &amp;IF(AND(OR(J176&lt;&gt;"",K176&lt;&gt;"",M176&lt;&gt;""),I176=""),"速樁組別未填,","")        &amp;IF(AND(T176=0,N176="",O176="",P176="",Q176=""),"未報名任何競賽項目,","")    &amp;IF(AND(設定!C$13="Y",OR(R176="",S176="")),"保險資料不完整,","")          &amp;IF(AND(N176="",O176&lt;&gt;""),"花樁組別未填,","") &amp;IF(AND(N176&lt;&gt;"",O176=""),"單人花樁未填",""))</f>
        <v/>
      </c>
      <c r="X176" s="2"/>
      <c r="Y176" t="str">
        <f t="shared" si="8"/>
        <v/>
      </c>
    </row>
    <row r="177" spans="1:25" x14ac:dyDescent="0.3">
      <c r="A177" s="98">
        <v>172</v>
      </c>
      <c r="B177" s="5"/>
      <c r="C177" s="6"/>
      <c r="D177" s="7"/>
      <c r="E177" s="6"/>
      <c r="F177" s="6"/>
      <c r="G177" s="32"/>
      <c r="H177" s="32"/>
      <c r="I177" s="8"/>
      <c r="J177" s="6"/>
      <c r="K177" s="6"/>
      <c r="L177" s="6"/>
      <c r="M177" s="6"/>
      <c r="N177" s="6"/>
      <c r="O177" s="6"/>
      <c r="P177" s="6"/>
      <c r="Q177" s="6"/>
      <c r="R177" s="5"/>
      <c r="S177" s="9"/>
      <c r="T177" s="94">
        <f t="shared" si="7"/>
        <v>0</v>
      </c>
      <c r="U177" s="36">
        <f>VALUE(IF(T177=0,"0","0") &amp; IF(T177=1,設定!F$19,"0") &amp;IF(T177=2,設定!F$20,"") &amp;IF(T177=3,設定!F$21,""))+VALUE(IF(O177="","0",設定!M$20))+VALUE(IF(P177="","0",設定!R$20))+VALUE(IF(Q177="","0",設定!W$20))</f>
        <v>0</v>
      </c>
      <c r="V177" s="11">
        <f t="shared" si="6"/>
        <v>1</v>
      </c>
      <c r="W177" s="10" t="str">
        <f>IF(B177="","",IF(C177="","縣市未填,","") &amp; IF(D177="","單位未填, ","")     &amp;IF(AND(I177&lt;&gt;"",J177="",K177="",M177=""),"速樁項目錯誤,","")       &amp;IF(AND(OR(J177&lt;&gt;"",K177&lt;&gt;"",M177&lt;&gt;""),I177=""),"速樁組別未填,","")        &amp;IF(AND(T177=0,N177="",O177="",P177="",Q177=""),"未報名任何競賽項目,","")    &amp;IF(AND(設定!C$13="Y",OR(R177="",S177="")),"保險資料不完整,","")          &amp;IF(AND(N177="",O177&lt;&gt;""),"花樁組別未填,","") &amp;IF(AND(N177&lt;&gt;"",O177=""),"單人花樁未填",""))</f>
        <v/>
      </c>
      <c r="X177" s="2"/>
      <c r="Y177" t="str">
        <f t="shared" si="8"/>
        <v/>
      </c>
    </row>
    <row r="178" spans="1:25" x14ac:dyDescent="0.3">
      <c r="A178" s="98">
        <v>173</v>
      </c>
      <c r="B178" s="5"/>
      <c r="C178" s="6"/>
      <c r="D178" s="7"/>
      <c r="E178" s="6"/>
      <c r="F178" s="6"/>
      <c r="G178" s="32"/>
      <c r="H178" s="32"/>
      <c r="I178" s="8"/>
      <c r="J178" s="6"/>
      <c r="K178" s="6"/>
      <c r="L178" s="6"/>
      <c r="M178" s="6"/>
      <c r="N178" s="6"/>
      <c r="O178" s="6"/>
      <c r="P178" s="6"/>
      <c r="Q178" s="6"/>
      <c r="R178" s="5"/>
      <c r="S178" s="9"/>
      <c r="T178" s="94">
        <f t="shared" si="7"/>
        <v>0</v>
      </c>
      <c r="U178" s="36">
        <f>VALUE(IF(T178=0,"0","0") &amp; IF(T178=1,設定!F$19,"0") &amp;IF(T178=2,設定!F$20,"") &amp;IF(T178=3,設定!F$21,""))+VALUE(IF(O178="","0",設定!M$20))+VALUE(IF(P178="","0",設定!R$20))+VALUE(IF(Q178="","0",設定!W$20))</f>
        <v>0</v>
      </c>
      <c r="V178" s="11">
        <f t="shared" si="6"/>
        <v>1</v>
      </c>
      <c r="W178" s="10" t="str">
        <f>IF(B178="","",IF(C178="","縣市未填,","") &amp; IF(D178="","單位未填, ","")     &amp;IF(AND(I178&lt;&gt;"",J178="",K178="",M178=""),"速樁項目錯誤,","")       &amp;IF(AND(OR(J178&lt;&gt;"",K178&lt;&gt;"",M178&lt;&gt;""),I178=""),"速樁組別未填,","")        &amp;IF(AND(T178=0,N178="",O178="",P178="",Q178=""),"未報名任何競賽項目,","")    &amp;IF(AND(設定!C$13="Y",OR(R178="",S178="")),"保險資料不完整,","")          &amp;IF(AND(N178="",O178&lt;&gt;""),"花樁組別未填,","") &amp;IF(AND(N178&lt;&gt;"",O178=""),"單人花樁未填",""))</f>
        <v/>
      </c>
      <c r="X178" s="2"/>
      <c r="Y178" t="str">
        <f t="shared" si="8"/>
        <v/>
      </c>
    </row>
    <row r="179" spans="1:25" x14ac:dyDescent="0.3">
      <c r="A179" s="98">
        <v>174</v>
      </c>
      <c r="B179" s="5"/>
      <c r="C179" s="6"/>
      <c r="D179" s="7"/>
      <c r="E179" s="6"/>
      <c r="F179" s="6"/>
      <c r="G179" s="32"/>
      <c r="H179" s="32"/>
      <c r="I179" s="8"/>
      <c r="J179" s="6"/>
      <c r="K179" s="6"/>
      <c r="L179" s="6"/>
      <c r="M179" s="6"/>
      <c r="N179" s="6"/>
      <c r="O179" s="6"/>
      <c r="P179" s="6"/>
      <c r="Q179" s="6"/>
      <c r="R179" s="5"/>
      <c r="S179" s="9"/>
      <c r="T179" s="94">
        <f t="shared" si="7"/>
        <v>0</v>
      </c>
      <c r="U179" s="36">
        <f>VALUE(IF(T179=0,"0","0") &amp; IF(T179=1,設定!F$19,"0") &amp;IF(T179=2,設定!F$20,"") &amp;IF(T179=3,設定!F$21,""))+VALUE(IF(O179="","0",設定!M$20))+VALUE(IF(P179="","0",設定!R$20))+VALUE(IF(Q179="","0",設定!W$20))</f>
        <v>0</v>
      </c>
      <c r="V179" s="11">
        <f t="shared" si="6"/>
        <v>1</v>
      </c>
      <c r="W179" s="10" t="str">
        <f>IF(B179="","",IF(C179="","縣市未填,","") &amp; IF(D179="","單位未填, ","")     &amp;IF(AND(I179&lt;&gt;"",J179="",K179="",M179=""),"速樁項目錯誤,","")       &amp;IF(AND(OR(J179&lt;&gt;"",K179&lt;&gt;"",M179&lt;&gt;""),I179=""),"速樁組別未填,","")        &amp;IF(AND(T179=0,N179="",O179="",P179="",Q179=""),"未報名任何競賽項目,","")    &amp;IF(AND(設定!C$13="Y",OR(R179="",S179="")),"保險資料不完整,","")          &amp;IF(AND(N179="",O179&lt;&gt;""),"花樁組別未填,","") &amp;IF(AND(N179&lt;&gt;"",O179=""),"單人花樁未填",""))</f>
        <v/>
      </c>
      <c r="X179" s="2"/>
      <c r="Y179" t="str">
        <f t="shared" si="8"/>
        <v/>
      </c>
    </row>
    <row r="180" spans="1:25" x14ac:dyDescent="0.3">
      <c r="A180" s="98">
        <v>175</v>
      </c>
      <c r="B180" s="5"/>
      <c r="C180" s="6"/>
      <c r="D180" s="7"/>
      <c r="E180" s="6"/>
      <c r="F180" s="6"/>
      <c r="G180" s="32"/>
      <c r="H180" s="32"/>
      <c r="I180" s="8"/>
      <c r="J180" s="6"/>
      <c r="K180" s="6"/>
      <c r="L180" s="6"/>
      <c r="M180" s="6"/>
      <c r="N180" s="6"/>
      <c r="O180" s="6"/>
      <c r="P180" s="6"/>
      <c r="Q180" s="6"/>
      <c r="R180" s="5"/>
      <c r="S180" s="9"/>
      <c r="T180" s="94">
        <f t="shared" si="7"/>
        <v>0</v>
      </c>
      <c r="U180" s="36">
        <f>VALUE(IF(T180=0,"0","0") &amp; IF(T180=1,設定!F$19,"0") &amp;IF(T180=2,設定!F$20,"") &amp;IF(T180=3,設定!F$21,""))+VALUE(IF(O180="","0",設定!M$20))+VALUE(IF(P180="","0",設定!R$20))+VALUE(IF(Q180="","0",設定!W$20))</f>
        <v>0</v>
      </c>
      <c r="V180" s="11">
        <f t="shared" si="6"/>
        <v>1</v>
      </c>
      <c r="W180" s="10" t="str">
        <f>IF(B180="","",IF(C180="","縣市未填,","") &amp; IF(D180="","單位未填, ","")     &amp;IF(AND(I180&lt;&gt;"",J180="",K180="",M180=""),"速樁項目錯誤,","")       &amp;IF(AND(OR(J180&lt;&gt;"",K180&lt;&gt;"",M180&lt;&gt;""),I180=""),"速樁組別未填,","")        &amp;IF(AND(T180=0,N180="",O180="",P180="",Q180=""),"未報名任何競賽項目,","")    &amp;IF(AND(設定!C$13="Y",OR(R180="",S180="")),"保險資料不完整,","")          &amp;IF(AND(N180="",O180&lt;&gt;""),"花樁組別未填,","") &amp;IF(AND(N180&lt;&gt;"",O180=""),"單人花樁未填",""))</f>
        <v/>
      </c>
      <c r="X180" s="2"/>
      <c r="Y180" t="str">
        <f t="shared" si="8"/>
        <v/>
      </c>
    </row>
    <row r="181" spans="1:25" x14ac:dyDescent="0.3">
      <c r="A181" s="98">
        <v>176</v>
      </c>
      <c r="B181" s="5"/>
      <c r="C181" s="6"/>
      <c r="D181" s="7"/>
      <c r="E181" s="6"/>
      <c r="F181" s="6"/>
      <c r="G181" s="32"/>
      <c r="H181" s="32"/>
      <c r="I181" s="8"/>
      <c r="J181" s="6"/>
      <c r="K181" s="6"/>
      <c r="L181" s="6"/>
      <c r="M181" s="6"/>
      <c r="N181" s="6"/>
      <c r="O181" s="6"/>
      <c r="P181" s="6"/>
      <c r="Q181" s="6"/>
      <c r="R181" s="5"/>
      <c r="S181" s="9"/>
      <c r="T181" s="94">
        <f t="shared" si="7"/>
        <v>0</v>
      </c>
      <c r="U181" s="36">
        <f>VALUE(IF(T181=0,"0","0") &amp; IF(T181=1,設定!F$19,"0") &amp;IF(T181=2,設定!F$20,"") &amp;IF(T181=3,設定!F$21,""))+VALUE(IF(O181="","0",設定!M$20))+VALUE(IF(P181="","0",設定!R$20))+VALUE(IF(Q181="","0",設定!W$20))</f>
        <v>0</v>
      </c>
      <c r="V181" s="11">
        <f t="shared" si="6"/>
        <v>1</v>
      </c>
      <c r="W181" s="10" t="str">
        <f>IF(B181="","",IF(C181="","縣市未填,","") &amp; IF(D181="","單位未填, ","")     &amp;IF(AND(I181&lt;&gt;"",J181="",K181="",M181=""),"速樁項目錯誤,","")       &amp;IF(AND(OR(J181&lt;&gt;"",K181&lt;&gt;"",M181&lt;&gt;""),I181=""),"速樁組別未填,","")        &amp;IF(AND(T181=0,N181="",O181="",P181="",Q181=""),"未報名任何競賽項目,","")    &amp;IF(AND(設定!C$13="Y",OR(R181="",S181="")),"保險資料不完整,","")          &amp;IF(AND(N181="",O181&lt;&gt;""),"花樁組別未填,","") &amp;IF(AND(N181&lt;&gt;"",O181=""),"單人花樁未填",""))</f>
        <v/>
      </c>
      <c r="X181" s="2"/>
      <c r="Y181" t="str">
        <f t="shared" si="8"/>
        <v/>
      </c>
    </row>
    <row r="182" spans="1:25" x14ac:dyDescent="0.3">
      <c r="A182" s="98">
        <v>177</v>
      </c>
      <c r="B182" s="5"/>
      <c r="C182" s="6"/>
      <c r="D182" s="7"/>
      <c r="E182" s="6"/>
      <c r="F182" s="6"/>
      <c r="G182" s="32"/>
      <c r="H182" s="32"/>
      <c r="I182" s="8"/>
      <c r="J182" s="6"/>
      <c r="K182" s="6"/>
      <c r="L182" s="6"/>
      <c r="M182" s="6"/>
      <c r="N182" s="6"/>
      <c r="O182" s="6"/>
      <c r="P182" s="6"/>
      <c r="Q182" s="6"/>
      <c r="R182" s="5"/>
      <c r="S182" s="9"/>
      <c r="T182" s="94">
        <f t="shared" si="7"/>
        <v>0</v>
      </c>
      <c r="U182" s="36">
        <f>VALUE(IF(T182=0,"0","0") &amp; IF(T182=1,設定!F$19,"0") &amp;IF(T182=2,設定!F$20,"") &amp;IF(T182=3,設定!F$21,""))+VALUE(IF(O182="","0",設定!M$20))+VALUE(IF(P182="","0",設定!R$20))+VALUE(IF(Q182="","0",設定!W$20))</f>
        <v>0</v>
      </c>
      <c r="V182" s="11">
        <f t="shared" si="6"/>
        <v>1</v>
      </c>
      <c r="W182" s="10" t="str">
        <f>IF(B182="","",IF(C182="","縣市未填,","") &amp; IF(D182="","單位未填, ","")     &amp;IF(AND(I182&lt;&gt;"",J182="",K182="",M182=""),"速樁項目錯誤,","")       &amp;IF(AND(OR(J182&lt;&gt;"",K182&lt;&gt;"",M182&lt;&gt;""),I182=""),"速樁組別未填,","")        &amp;IF(AND(T182=0,N182="",O182="",P182="",Q182=""),"未報名任何競賽項目,","")    &amp;IF(AND(設定!C$13="Y",OR(R182="",S182="")),"保險資料不完整,","")          &amp;IF(AND(N182="",O182&lt;&gt;""),"花樁組別未填,","") &amp;IF(AND(N182&lt;&gt;"",O182=""),"單人花樁未填",""))</f>
        <v/>
      </c>
      <c r="X182" s="2"/>
      <c r="Y182" t="str">
        <f t="shared" si="8"/>
        <v/>
      </c>
    </row>
    <row r="183" spans="1:25" x14ac:dyDescent="0.3">
      <c r="A183" s="98">
        <v>178</v>
      </c>
      <c r="B183" s="5"/>
      <c r="C183" s="6"/>
      <c r="D183" s="7"/>
      <c r="E183" s="6"/>
      <c r="F183" s="6"/>
      <c r="G183" s="32"/>
      <c r="H183" s="32"/>
      <c r="I183" s="8"/>
      <c r="J183" s="6"/>
      <c r="K183" s="6"/>
      <c r="L183" s="6"/>
      <c r="M183" s="6"/>
      <c r="N183" s="6"/>
      <c r="O183" s="6"/>
      <c r="P183" s="6"/>
      <c r="Q183" s="6"/>
      <c r="R183" s="5"/>
      <c r="S183" s="9"/>
      <c r="T183" s="94">
        <f t="shared" si="7"/>
        <v>0</v>
      </c>
      <c r="U183" s="36">
        <f>VALUE(IF(T183=0,"0","0") &amp; IF(T183=1,設定!F$19,"0") &amp;IF(T183=2,設定!F$20,"") &amp;IF(T183=3,設定!F$21,""))+VALUE(IF(O183="","0",設定!M$20))+VALUE(IF(P183="","0",設定!R$20))+VALUE(IF(Q183="","0",設定!W$20))</f>
        <v>0</v>
      </c>
      <c r="V183" s="11">
        <f t="shared" si="6"/>
        <v>1</v>
      </c>
      <c r="W183" s="10" t="str">
        <f>IF(B183="","",IF(C183="","縣市未填,","") &amp; IF(D183="","單位未填, ","")     &amp;IF(AND(I183&lt;&gt;"",J183="",K183="",M183=""),"速樁項目錯誤,","")       &amp;IF(AND(OR(J183&lt;&gt;"",K183&lt;&gt;"",M183&lt;&gt;""),I183=""),"速樁組別未填,","")        &amp;IF(AND(T183=0,N183="",O183="",P183="",Q183=""),"未報名任何競賽項目,","")    &amp;IF(AND(設定!C$13="Y",OR(R183="",S183="")),"保險資料不完整,","")          &amp;IF(AND(N183="",O183&lt;&gt;""),"花樁組別未填,","") &amp;IF(AND(N183&lt;&gt;"",O183=""),"單人花樁未填",""))</f>
        <v/>
      </c>
      <c r="X183" s="2"/>
      <c r="Y183" t="str">
        <f t="shared" si="8"/>
        <v/>
      </c>
    </row>
    <row r="184" spans="1:25" x14ac:dyDescent="0.3">
      <c r="A184" s="98">
        <v>179</v>
      </c>
      <c r="B184" s="5"/>
      <c r="C184" s="6"/>
      <c r="D184" s="7"/>
      <c r="E184" s="6"/>
      <c r="F184" s="6"/>
      <c r="G184" s="32"/>
      <c r="H184" s="32"/>
      <c r="I184" s="8"/>
      <c r="J184" s="6"/>
      <c r="K184" s="6"/>
      <c r="L184" s="6"/>
      <c r="M184" s="6"/>
      <c r="N184" s="6"/>
      <c r="O184" s="6"/>
      <c r="P184" s="6"/>
      <c r="Q184" s="6"/>
      <c r="R184" s="5"/>
      <c r="S184" s="9"/>
      <c r="T184" s="94">
        <f t="shared" si="7"/>
        <v>0</v>
      </c>
      <c r="U184" s="36">
        <f>VALUE(IF(T184=0,"0","0") &amp; IF(T184=1,設定!F$19,"0") &amp;IF(T184=2,設定!F$20,"") &amp;IF(T184=3,設定!F$21,""))+VALUE(IF(O184="","0",設定!M$20))+VALUE(IF(P184="","0",設定!R$20))+VALUE(IF(Q184="","0",設定!W$20))</f>
        <v>0</v>
      </c>
      <c r="V184" s="11">
        <f t="shared" si="6"/>
        <v>1</v>
      </c>
      <c r="W184" s="10" t="str">
        <f>IF(B184="","",IF(C184="","縣市未填,","") &amp; IF(D184="","單位未填, ","")     &amp;IF(AND(I184&lt;&gt;"",J184="",K184="",M184=""),"速樁項目錯誤,","")       &amp;IF(AND(OR(J184&lt;&gt;"",K184&lt;&gt;"",M184&lt;&gt;""),I184=""),"速樁組別未填,","")        &amp;IF(AND(T184=0,N184="",O184="",P184="",Q184=""),"未報名任何競賽項目,","")    &amp;IF(AND(設定!C$13="Y",OR(R184="",S184="")),"保險資料不完整,","")          &amp;IF(AND(N184="",O184&lt;&gt;""),"花樁組別未填,","") &amp;IF(AND(N184&lt;&gt;"",O184=""),"單人花樁未填",""))</f>
        <v/>
      </c>
      <c r="X184" s="2"/>
      <c r="Y184" t="str">
        <f t="shared" si="8"/>
        <v/>
      </c>
    </row>
    <row r="185" spans="1:25" x14ac:dyDescent="0.3">
      <c r="A185" s="98">
        <v>180</v>
      </c>
      <c r="B185" s="5"/>
      <c r="C185" s="6"/>
      <c r="D185" s="7"/>
      <c r="E185" s="6"/>
      <c r="F185" s="6"/>
      <c r="G185" s="32"/>
      <c r="H185" s="32"/>
      <c r="I185" s="8"/>
      <c r="J185" s="6"/>
      <c r="K185" s="6"/>
      <c r="L185" s="6"/>
      <c r="M185" s="6"/>
      <c r="N185" s="6"/>
      <c r="O185" s="6"/>
      <c r="P185" s="6"/>
      <c r="Q185" s="6"/>
      <c r="R185" s="5"/>
      <c r="S185" s="9"/>
      <c r="T185" s="94">
        <f t="shared" si="7"/>
        <v>0</v>
      </c>
      <c r="U185" s="36">
        <f>VALUE(IF(T185=0,"0","0") &amp; IF(T185=1,設定!F$19,"0") &amp;IF(T185=2,設定!F$20,"") &amp;IF(T185=3,設定!F$21,""))+VALUE(IF(O185="","0",設定!M$20))+VALUE(IF(P185="","0",設定!R$20))+VALUE(IF(Q185="","0",設定!W$20))</f>
        <v>0</v>
      </c>
      <c r="V185" s="11">
        <f t="shared" si="6"/>
        <v>1</v>
      </c>
      <c r="W185" s="10" t="str">
        <f>IF(B185="","",IF(C185="","縣市未填,","") &amp; IF(D185="","單位未填, ","")     &amp;IF(AND(I185&lt;&gt;"",J185="",K185="",M185=""),"速樁項目錯誤,","")       &amp;IF(AND(OR(J185&lt;&gt;"",K185&lt;&gt;"",M185&lt;&gt;""),I185=""),"速樁組別未填,","")        &amp;IF(AND(T185=0,N185="",O185="",P185="",Q185=""),"未報名任何競賽項目,","")    &amp;IF(AND(設定!C$13="Y",OR(R185="",S185="")),"保險資料不完整,","")          &amp;IF(AND(N185="",O185&lt;&gt;""),"花樁組別未填,","") &amp;IF(AND(N185&lt;&gt;"",O185=""),"單人花樁未填",""))</f>
        <v/>
      </c>
      <c r="X185" s="2"/>
      <c r="Y185" t="str">
        <f t="shared" si="8"/>
        <v/>
      </c>
    </row>
    <row r="186" spans="1:25" x14ac:dyDescent="0.3">
      <c r="A186" s="98">
        <v>181</v>
      </c>
      <c r="B186" s="5"/>
      <c r="C186" s="6"/>
      <c r="D186" s="7"/>
      <c r="E186" s="6"/>
      <c r="F186" s="6"/>
      <c r="G186" s="32"/>
      <c r="H186" s="32"/>
      <c r="I186" s="8"/>
      <c r="J186" s="6"/>
      <c r="K186" s="6"/>
      <c r="L186" s="6"/>
      <c r="M186" s="6"/>
      <c r="N186" s="6"/>
      <c r="O186" s="6"/>
      <c r="P186" s="6"/>
      <c r="Q186" s="6"/>
      <c r="R186" s="5"/>
      <c r="S186" s="9"/>
      <c r="T186" s="94">
        <f t="shared" si="7"/>
        <v>0</v>
      </c>
      <c r="U186" s="36">
        <f>VALUE(IF(T186=0,"0","0") &amp; IF(T186=1,設定!F$19,"0") &amp;IF(T186=2,設定!F$20,"") &amp;IF(T186=3,設定!F$21,""))+VALUE(IF(O186="","0",設定!M$20))+VALUE(IF(P186="","0",設定!R$20))+VALUE(IF(Q186="","0",設定!W$20))</f>
        <v>0</v>
      </c>
      <c r="V186" s="11">
        <f t="shared" si="6"/>
        <v>1</v>
      </c>
      <c r="W186" s="10" t="str">
        <f>IF(B186="","",IF(C186="","縣市未填,","") &amp; IF(D186="","單位未填, ","")     &amp;IF(AND(I186&lt;&gt;"",J186="",K186="",M186=""),"速樁項目錯誤,","")       &amp;IF(AND(OR(J186&lt;&gt;"",K186&lt;&gt;"",M186&lt;&gt;""),I186=""),"速樁組別未填,","")        &amp;IF(AND(T186=0,N186="",O186="",P186="",Q186=""),"未報名任何競賽項目,","")    &amp;IF(AND(設定!C$13="Y",OR(R186="",S186="")),"保險資料不完整,","")          &amp;IF(AND(N186="",O186&lt;&gt;""),"花樁組別未填,","") &amp;IF(AND(N186&lt;&gt;"",O186=""),"單人花樁未填",""))</f>
        <v/>
      </c>
      <c r="X186" s="2"/>
      <c r="Y186" t="str">
        <f t="shared" si="8"/>
        <v/>
      </c>
    </row>
    <row r="187" spans="1:25" x14ac:dyDescent="0.3">
      <c r="A187" s="98">
        <v>182</v>
      </c>
      <c r="B187" s="5"/>
      <c r="C187" s="6"/>
      <c r="D187" s="7"/>
      <c r="E187" s="6"/>
      <c r="F187" s="6"/>
      <c r="G187" s="32"/>
      <c r="H187" s="32"/>
      <c r="I187" s="8"/>
      <c r="J187" s="6"/>
      <c r="K187" s="6"/>
      <c r="L187" s="6"/>
      <c r="M187" s="6"/>
      <c r="N187" s="6"/>
      <c r="O187" s="6"/>
      <c r="P187" s="6"/>
      <c r="Q187" s="6"/>
      <c r="R187" s="5"/>
      <c r="S187" s="9"/>
      <c r="T187" s="94">
        <f t="shared" si="7"/>
        <v>0</v>
      </c>
      <c r="U187" s="36">
        <f>VALUE(IF(T187=0,"0","0") &amp; IF(T187=1,設定!F$19,"0") &amp;IF(T187=2,設定!F$20,"") &amp;IF(T187=3,設定!F$21,""))+VALUE(IF(O187="","0",設定!M$20))+VALUE(IF(P187="","0",設定!R$20))+VALUE(IF(Q187="","0",設定!W$20))</f>
        <v>0</v>
      </c>
      <c r="V187" s="11">
        <f t="shared" si="6"/>
        <v>1</v>
      </c>
      <c r="W187" s="10" t="str">
        <f>IF(B187="","",IF(C187="","縣市未填,","") &amp; IF(D187="","單位未填, ","")     &amp;IF(AND(I187&lt;&gt;"",J187="",K187="",M187=""),"速樁項目錯誤,","")       &amp;IF(AND(OR(J187&lt;&gt;"",K187&lt;&gt;"",M187&lt;&gt;""),I187=""),"速樁組別未填,","")        &amp;IF(AND(T187=0,N187="",O187="",P187="",Q187=""),"未報名任何競賽項目,","")    &amp;IF(AND(設定!C$13="Y",OR(R187="",S187="")),"保險資料不完整,","")          &amp;IF(AND(N187="",O187&lt;&gt;""),"花樁組別未填,","") &amp;IF(AND(N187&lt;&gt;"",O187=""),"單人花樁未填",""))</f>
        <v/>
      </c>
      <c r="X187" s="2"/>
      <c r="Y187" t="str">
        <f t="shared" si="8"/>
        <v/>
      </c>
    </row>
    <row r="188" spans="1:25" x14ac:dyDescent="0.3">
      <c r="A188" s="98">
        <v>183</v>
      </c>
      <c r="B188" s="5"/>
      <c r="C188" s="6"/>
      <c r="D188" s="7"/>
      <c r="E188" s="6"/>
      <c r="F188" s="6"/>
      <c r="G188" s="32"/>
      <c r="H188" s="32"/>
      <c r="I188" s="8"/>
      <c r="J188" s="6"/>
      <c r="K188" s="6"/>
      <c r="L188" s="6"/>
      <c r="M188" s="6"/>
      <c r="N188" s="6"/>
      <c r="O188" s="6"/>
      <c r="P188" s="6"/>
      <c r="Q188" s="6"/>
      <c r="R188" s="5"/>
      <c r="S188" s="9"/>
      <c r="T188" s="94">
        <f t="shared" si="7"/>
        <v>0</v>
      </c>
      <c r="U188" s="36">
        <f>VALUE(IF(T188=0,"0","0") &amp; IF(T188=1,設定!F$19,"0") &amp;IF(T188=2,設定!F$20,"") &amp;IF(T188=3,設定!F$21,""))+VALUE(IF(O188="","0",設定!M$20))+VALUE(IF(P188="","0",設定!R$20))+VALUE(IF(Q188="","0",設定!W$20))</f>
        <v>0</v>
      </c>
      <c r="V188" s="11">
        <f t="shared" si="6"/>
        <v>1</v>
      </c>
      <c r="W188" s="10" t="str">
        <f>IF(B188="","",IF(C188="","縣市未填,","") &amp; IF(D188="","單位未填, ","")     &amp;IF(AND(I188&lt;&gt;"",J188="",K188="",M188=""),"速樁項目錯誤,","")       &amp;IF(AND(OR(J188&lt;&gt;"",K188&lt;&gt;"",M188&lt;&gt;""),I188=""),"速樁組別未填,","")        &amp;IF(AND(T188=0,N188="",O188="",P188="",Q188=""),"未報名任何競賽項目,","")    &amp;IF(AND(設定!C$13="Y",OR(R188="",S188="")),"保險資料不完整,","")          &amp;IF(AND(N188="",O188&lt;&gt;""),"花樁組別未填,","") &amp;IF(AND(N188&lt;&gt;"",O188=""),"單人花樁未填",""))</f>
        <v/>
      </c>
      <c r="X188" s="2"/>
      <c r="Y188" t="str">
        <f t="shared" si="8"/>
        <v/>
      </c>
    </row>
    <row r="189" spans="1:25" x14ac:dyDescent="0.3">
      <c r="A189" s="98">
        <v>184</v>
      </c>
      <c r="B189" s="5"/>
      <c r="C189" s="6"/>
      <c r="D189" s="7"/>
      <c r="E189" s="6"/>
      <c r="F189" s="6"/>
      <c r="G189" s="32"/>
      <c r="H189" s="32"/>
      <c r="I189" s="8"/>
      <c r="J189" s="6"/>
      <c r="K189" s="6"/>
      <c r="L189" s="6"/>
      <c r="M189" s="6"/>
      <c r="N189" s="6"/>
      <c r="O189" s="6"/>
      <c r="P189" s="6"/>
      <c r="Q189" s="6"/>
      <c r="R189" s="5"/>
      <c r="S189" s="9"/>
      <c r="T189" s="94">
        <f t="shared" si="7"/>
        <v>0</v>
      </c>
      <c r="U189" s="36">
        <f>VALUE(IF(T189=0,"0","0") &amp; IF(T189=1,設定!F$19,"0") &amp;IF(T189=2,設定!F$20,"") &amp;IF(T189=3,設定!F$21,""))+VALUE(IF(O189="","0",設定!M$20))+VALUE(IF(P189="","0",設定!R$20))+VALUE(IF(Q189="","0",設定!W$20))</f>
        <v>0</v>
      </c>
      <c r="V189" s="11">
        <f t="shared" si="6"/>
        <v>1</v>
      </c>
      <c r="W189" s="10" t="str">
        <f>IF(B189="","",IF(C189="","縣市未填,","") &amp; IF(D189="","單位未填, ","")     &amp;IF(AND(I189&lt;&gt;"",J189="",K189="",M189=""),"速樁項目錯誤,","")       &amp;IF(AND(OR(J189&lt;&gt;"",K189&lt;&gt;"",M189&lt;&gt;""),I189=""),"速樁組別未填,","")        &amp;IF(AND(T189=0,N189="",O189="",P189="",Q189=""),"未報名任何競賽項目,","")    &amp;IF(AND(設定!C$13="Y",OR(R189="",S189="")),"保險資料不完整,","")          &amp;IF(AND(N189="",O189&lt;&gt;""),"花樁組別未填,","") &amp;IF(AND(N189&lt;&gt;"",O189=""),"單人花樁未填",""))</f>
        <v/>
      </c>
      <c r="X189" s="2"/>
      <c r="Y189" t="str">
        <f t="shared" si="8"/>
        <v/>
      </c>
    </row>
    <row r="190" spans="1:25" x14ac:dyDescent="0.3">
      <c r="A190" s="98">
        <v>185</v>
      </c>
      <c r="B190" s="5"/>
      <c r="C190" s="6"/>
      <c r="D190" s="7"/>
      <c r="E190" s="6"/>
      <c r="F190" s="6"/>
      <c r="G190" s="32"/>
      <c r="H190" s="32"/>
      <c r="I190" s="8"/>
      <c r="J190" s="6"/>
      <c r="K190" s="6"/>
      <c r="L190" s="6"/>
      <c r="M190" s="6"/>
      <c r="N190" s="6"/>
      <c r="O190" s="6"/>
      <c r="P190" s="6"/>
      <c r="Q190" s="6"/>
      <c r="R190" s="5"/>
      <c r="S190" s="9"/>
      <c r="T190" s="94">
        <f t="shared" si="7"/>
        <v>0</v>
      </c>
      <c r="U190" s="36">
        <f>VALUE(IF(T190=0,"0","0") &amp; IF(T190=1,設定!F$19,"0") &amp;IF(T190=2,設定!F$20,"") &amp;IF(T190=3,設定!F$21,""))+VALUE(IF(O190="","0",設定!M$20))+VALUE(IF(P190="","0",設定!R$20))+VALUE(IF(Q190="","0",設定!W$20))</f>
        <v>0</v>
      </c>
      <c r="V190" s="11">
        <f t="shared" si="6"/>
        <v>1</v>
      </c>
      <c r="W190" s="10" t="str">
        <f>IF(B190="","",IF(C190="","縣市未填,","") &amp; IF(D190="","單位未填, ","")     &amp;IF(AND(I190&lt;&gt;"",J190="",K190="",M190=""),"速樁項目錯誤,","")       &amp;IF(AND(OR(J190&lt;&gt;"",K190&lt;&gt;"",M190&lt;&gt;""),I190=""),"速樁組別未填,","")        &amp;IF(AND(T190=0,N190="",O190="",P190="",Q190=""),"未報名任何競賽項目,","")    &amp;IF(AND(設定!C$13="Y",OR(R190="",S190="")),"保險資料不完整,","")          &amp;IF(AND(N190="",O190&lt;&gt;""),"花樁組別未填,","") &amp;IF(AND(N190&lt;&gt;"",O190=""),"單人花樁未填",""))</f>
        <v/>
      </c>
      <c r="X190" s="2"/>
      <c r="Y190" t="str">
        <f t="shared" si="8"/>
        <v/>
      </c>
    </row>
    <row r="191" spans="1:25" x14ac:dyDescent="0.3">
      <c r="A191" s="98">
        <v>186</v>
      </c>
      <c r="B191" s="5"/>
      <c r="C191" s="6"/>
      <c r="D191" s="7"/>
      <c r="E191" s="6"/>
      <c r="F191" s="6"/>
      <c r="G191" s="32"/>
      <c r="H191" s="32"/>
      <c r="I191" s="8"/>
      <c r="J191" s="6"/>
      <c r="K191" s="6"/>
      <c r="L191" s="6"/>
      <c r="M191" s="6"/>
      <c r="N191" s="6"/>
      <c r="O191" s="6"/>
      <c r="P191" s="6"/>
      <c r="Q191" s="6"/>
      <c r="R191" s="5"/>
      <c r="S191" s="9"/>
      <c r="T191" s="94">
        <f t="shared" si="7"/>
        <v>0</v>
      </c>
      <c r="U191" s="36">
        <f>VALUE(IF(T191=0,"0","0") &amp; IF(T191=1,設定!F$19,"0") &amp;IF(T191=2,設定!F$20,"") &amp;IF(T191=3,設定!F$21,""))+VALUE(IF(O191="","0",設定!M$20))+VALUE(IF(P191="","0",設定!R$20))+VALUE(IF(Q191="","0",設定!W$20))</f>
        <v>0</v>
      </c>
      <c r="V191" s="11">
        <f t="shared" si="6"/>
        <v>1</v>
      </c>
      <c r="W191" s="10" t="str">
        <f>IF(B191="","",IF(C191="","縣市未填,","") &amp; IF(D191="","單位未填, ","")     &amp;IF(AND(I191&lt;&gt;"",J191="",K191="",M191=""),"速樁項目錯誤,","")       &amp;IF(AND(OR(J191&lt;&gt;"",K191&lt;&gt;"",M191&lt;&gt;""),I191=""),"速樁組別未填,","")        &amp;IF(AND(T191=0,N191="",O191="",P191="",Q191=""),"未報名任何競賽項目,","")    &amp;IF(AND(設定!C$13="Y",OR(R191="",S191="")),"保險資料不完整,","")          &amp;IF(AND(N191="",O191&lt;&gt;""),"花樁組別未填,","") &amp;IF(AND(N191&lt;&gt;"",O191=""),"單人花樁未填",""))</f>
        <v/>
      </c>
      <c r="X191" s="2"/>
      <c r="Y191" t="str">
        <f t="shared" si="8"/>
        <v/>
      </c>
    </row>
    <row r="192" spans="1:25" x14ac:dyDescent="0.3">
      <c r="A192" s="98">
        <v>187</v>
      </c>
      <c r="B192" s="5"/>
      <c r="C192" s="6"/>
      <c r="D192" s="7"/>
      <c r="E192" s="6"/>
      <c r="F192" s="6"/>
      <c r="G192" s="32"/>
      <c r="H192" s="32"/>
      <c r="I192" s="8"/>
      <c r="J192" s="6"/>
      <c r="K192" s="6"/>
      <c r="L192" s="6"/>
      <c r="M192" s="6"/>
      <c r="N192" s="6"/>
      <c r="O192" s="6"/>
      <c r="P192" s="6"/>
      <c r="Q192" s="6"/>
      <c r="R192" s="5"/>
      <c r="S192" s="9"/>
      <c r="T192" s="94">
        <f t="shared" si="7"/>
        <v>0</v>
      </c>
      <c r="U192" s="36">
        <f>VALUE(IF(T192=0,"0","0") &amp; IF(T192=1,設定!F$19,"0") &amp;IF(T192=2,設定!F$20,"") &amp;IF(T192=3,設定!F$21,""))+VALUE(IF(O192="","0",設定!M$20))+VALUE(IF(P192="","0",設定!R$20))+VALUE(IF(Q192="","0",設定!W$20))</f>
        <v>0</v>
      </c>
      <c r="V192" s="11">
        <f t="shared" si="6"/>
        <v>1</v>
      </c>
      <c r="W192" s="10" t="str">
        <f>IF(B192="","",IF(C192="","縣市未填,","") &amp; IF(D192="","單位未填, ","")     &amp;IF(AND(I192&lt;&gt;"",J192="",K192="",M192=""),"速樁項目錯誤,","")       &amp;IF(AND(OR(J192&lt;&gt;"",K192&lt;&gt;"",M192&lt;&gt;""),I192=""),"速樁組別未填,","")        &amp;IF(AND(T192=0,N192="",O192="",P192="",Q192=""),"未報名任何競賽項目,","")    &amp;IF(AND(設定!C$13="Y",OR(R192="",S192="")),"保險資料不完整,","")          &amp;IF(AND(N192="",O192&lt;&gt;""),"花樁組別未填,","") &amp;IF(AND(N192&lt;&gt;"",O192=""),"單人花樁未填",""))</f>
        <v/>
      </c>
      <c r="X192" s="2"/>
      <c r="Y192" t="str">
        <f t="shared" si="8"/>
        <v/>
      </c>
    </row>
    <row r="193" spans="1:25" x14ac:dyDescent="0.3">
      <c r="A193" s="98">
        <v>188</v>
      </c>
      <c r="B193" s="5"/>
      <c r="C193" s="6"/>
      <c r="D193" s="7"/>
      <c r="E193" s="6"/>
      <c r="F193" s="6"/>
      <c r="G193" s="32"/>
      <c r="H193" s="32"/>
      <c r="I193" s="8"/>
      <c r="J193" s="6"/>
      <c r="K193" s="6"/>
      <c r="L193" s="6"/>
      <c r="M193" s="6"/>
      <c r="N193" s="6"/>
      <c r="O193" s="6"/>
      <c r="P193" s="6"/>
      <c r="Q193" s="6"/>
      <c r="R193" s="5"/>
      <c r="S193" s="9"/>
      <c r="T193" s="94">
        <f t="shared" si="7"/>
        <v>0</v>
      </c>
      <c r="U193" s="36">
        <f>VALUE(IF(T193=0,"0","0") &amp; IF(T193=1,設定!F$19,"0") &amp;IF(T193=2,設定!F$20,"") &amp;IF(T193=3,設定!F$21,""))+VALUE(IF(O193="","0",設定!M$20))+VALUE(IF(P193="","0",設定!R$20))+VALUE(IF(Q193="","0",設定!W$20))</f>
        <v>0</v>
      </c>
      <c r="V193" s="11">
        <f t="shared" si="6"/>
        <v>1</v>
      </c>
      <c r="W193" s="10" t="str">
        <f>IF(B193="","",IF(C193="","縣市未填,","") &amp; IF(D193="","單位未填, ","")     &amp;IF(AND(I193&lt;&gt;"",J193="",K193="",M193=""),"速樁項目錯誤,","")       &amp;IF(AND(OR(J193&lt;&gt;"",K193&lt;&gt;"",M193&lt;&gt;""),I193=""),"速樁組別未填,","")        &amp;IF(AND(T193=0,N193="",O193="",P193="",Q193=""),"未報名任何競賽項目,","")    &amp;IF(AND(設定!C$13="Y",OR(R193="",S193="")),"保險資料不完整,","")          &amp;IF(AND(N193="",O193&lt;&gt;""),"花樁組別未填,","") &amp;IF(AND(N193&lt;&gt;"",O193=""),"單人花樁未填",""))</f>
        <v/>
      </c>
      <c r="X193" s="2"/>
      <c r="Y193" t="str">
        <f t="shared" si="8"/>
        <v/>
      </c>
    </row>
    <row r="194" spans="1:25" x14ac:dyDescent="0.3">
      <c r="A194" s="98">
        <v>189</v>
      </c>
      <c r="B194" s="5"/>
      <c r="C194" s="6"/>
      <c r="D194" s="7"/>
      <c r="E194" s="6"/>
      <c r="F194" s="6"/>
      <c r="G194" s="32"/>
      <c r="H194" s="32"/>
      <c r="I194" s="8"/>
      <c r="J194" s="6"/>
      <c r="K194" s="6"/>
      <c r="L194" s="6"/>
      <c r="M194" s="6"/>
      <c r="N194" s="6"/>
      <c r="O194" s="6"/>
      <c r="P194" s="6"/>
      <c r="Q194" s="6"/>
      <c r="R194" s="5"/>
      <c r="S194" s="9"/>
      <c r="T194" s="94">
        <f t="shared" si="7"/>
        <v>0</v>
      </c>
      <c r="U194" s="36">
        <f>VALUE(IF(T194=0,"0","0") &amp; IF(T194=1,設定!F$19,"0") &amp;IF(T194=2,設定!F$20,"") &amp;IF(T194=3,設定!F$21,""))+VALUE(IF(O194="","0",設定!M$20))+VALUE(IF(P194="","0",設定!R$20))+VALUE(IF(Q194="","0",設定!W$20))</f>
        <v>0</v>
      </c>
      <c r="V194" s="11">
        <f t="shared" si="6"/>
        <v>1</v>
      </c>
      <c r="W194" s="10" t="str">
        <f>IF(B194="","",IF(C194="","縣市未填,","") &amp; IF(D194="","單位未填, ","")     &amp;IF(AND(I194&lt;&gt;"",J194="",K194="",M194=""),"速樁項目錯誤,","")       &amp;IF(AND(OR(J194&lt;&gt;"",K194&lt;&gt;"",M194&lt;&gt;""),I194=""),"速樁組別未填,","")        &amp;IF(AND(T194=0,N194="",O194="",P194="",Q194=""),"未報名任何競賽項目,","")    &amp;IF(AND(設定!C$13="Y",OR(R194="",S194="")),"保險資料不完整,","")          &amp;IF(AND(N194="",O194&lt;&gt;""),"花樁組別未填,","") &amp;IF(AND(N194&lt;&gt;"",O194=""),"單人花樁未填",""))</f>
        <v/>
      </c>
      <c r="X194" s="2"/>
      <c r="Y194" t="str">
        <f t="shared" si="8"/>
        <v/>
      </c>
    </row>
    <row r="195" spans="1:25" x14ac:dyDescent="0.3">
      <c r="A195" s="98">
        <v>190</v>
      </c>
      <c r="B195" s="5"/>
      <c r="C195" s="6"/>
      <c r="D195" s="7"/>
      <c r="E195" s="6"/>
      <c r="F195" s="6"/>
      <c r="G195" s="32"/>
      <c r="H195" s="32"/>
      <c r="I195" s="8"/>
      <c r="J195" s="6"/>
      <c r="K195" s="6"/>
      <c r="L195" s="6"/>
      <c r="M195" s="6"/>
      <c r="N195" s="6"/>
      <c r="O195" s="6"/>
      <c r="P195" s="6"/>
      <c r="Q195" s="6"/>
      <c r="R195" s="5"/>
      <c r="S195" s="9"/>
      <c r="T195" s="94">
        <f t="shared" si="7"/>
        <v>0</v>
      </c>
      <c r="U195" s="36">
        <f>VALUE(IF(T195=0,"0","0") &amp; IF(T195=1,設定!F$19,"0") &amp;IF(T195=2,設定!F$20,"") &amp;IF(T195=3,設定!F$21,""))+VALUE(IF(O195="","0",設定!M$20))+VALUE(IF(P195="","0",設定!R$20))+VALUE(IF(Q195="","0",設定!W$20))</f>
        <v>0</v>
      </c>
      <c r="V195" s="11">
        <f t="shared" si="6"/>
        <v>1</v>
      </c>
      <c r="W195" s="10" t="str">
        <f>IF(B195="","",IF(C195="","縣市未填,","") &amp; IF(D195="","單位未填, ","")     &amp;IF(AND(I195&lt;&gt;"",J195="",K195="",M195=""),"速樁項目錯誤,","")       &amp;IF(AND(OR(J195&lt;&gt;"",K195&lt;&gt;"",M195&lt;&gt;""),I195=""),"速樁組別未填,","")        &amp;IF(AND(T195=0,N195="",O195="",P195="",Q195=""),"未報名任何競賽項目,","")    &amp;IF(AND(設定!C$13="Y",OR(R195="",S195="")),"保險資料不完整,","")          &amp;IF(AND(N195="",O195&lt;&gt;""),"花樁組別未填,","") &amp;IF(AND(N195&lt;&gt;"",O195=""),"單人花樁未填",""))</f>
        <v/>
      </c>
      <c r="X195" s="2"/>
      <c r="Y195" t="str">
        <f t="shared" si="8"/>
        <v/>
      </c>
    </row>
    <row r="196" spans="1:25" x14ac:dyDescent="0.3">
      <c r="A196" s="98">
        <v>191</v>
      </c>
      <c r="B196" s="5"/>
      <c r="C196" s="6"/>
      <c r="D196" s="7"/>
      <c r="E196" s="6"/>
      <c r="F196" s="6"/>
      <c r="G196" s="32"/>
      <c r="H196" s="32"/>
      <c r="I196" s="8"/>
      <c r="J196" s="6"/>
      <c r="K196" s="6"/>
      <c r="L196" s="6"/>
      <c r="M196" s="6"/>
      <c r="N196" s="6"/>
      <c r="O196" s="6"/>
      <c r="P196" s="6"/>
      <c r="Q196" s="6"/>
      <c r="R196" s="5"/>
      <c r="S196" s="9"/>
      <c r="T196" s="94">
        <f t="shared" si="7"/>
        <v>0</v>
      </c>
      <c r="U196" s="36">
        <f>VALUE(IF(T196=0,"0","0") &amp; IF(T196=1,設定!F$19,"0") &amp;IF(T196=2,設定!F$20,"") &amp;IF(T196=3,設定!F$21,""))+VALUE(IF(O196="","0",設定!M$20))+VALUE(IF(P196="","0",設定!R$20))+VALUE(IF(Q196="","0",設定!W$20))</f>
        <v>0</v>
      </c>
      <c r="V196" s="11">
        <f t="shared" si="6"/>
        <v>1</v>
      </c>
      <c r="W196" s="10" t="str">
        <f>IF(B196="","",IF(C196="","縣市未填,","") &amp; IF(D196="","單位未填, ","")     &amp;IF(AND(I196&lt;&gt;"",J196="",K196="",M196=""),"速樁項目錯誤,","")       &amp;IF(AND(OR(J196&lt;&gt;"",K196&lt;&gt;"",M196&lt;&gt;""),I196=""),"速樁組別未填,","")        &amp;IF(AND(T196=0,N196="",O196="",P196="",Q196=""),"未報名任何競賽項目,","")    &amp;IF(AND(設定!C$13="Y",OR(R196="",S196="")),"保險資料不完整,","")          &amp;IF(AND(N196="",O196&lt;&gt;""),"花樁組別未填,","") &amp;IF(AND(N196&lt;&gt;"",O196=""),"單人花樁未填",""))</f>
        <v/>
      </c>
      <c r="X196" s="2"/>
      <c r="Y196" t="str">
        <f t="shared" si="8"/>
        <v/>
      </c>
    </row>
    <row r="197" spans="1:25" x14ac:dyDescent="0.3">
      <c r="A197" s="98">
        <v>192</v>
      </c>
      <c r="B197" s="5"/>
      <c r="C197" s="6"/>
      <c r="D197" s="7"/>
      <c r="E197" s="6"/>
      <c r="F197" s="6"/>
      <c r="G197" s="32"/>
      <c r="H197" s="32"/>
      <c r="I197" s="8"/>
      <c r="J197" s="6"/>
      <c r="K197" s="6"/>
      <c r="L197" s="6"/>
      <c r="M197" s="6"/>
      <c r="N197" s="6"/>
      <c r="O197" s="6"/>
      <c r="P197" s="6"/>
      <c r="Q197" s="6"/>
      <c r="R197" s="5"/>
      <c r="S197" s="9"/>
      <c r="T197" s="94">
        <f t="shared" si="7"/>
        <v>0</v>
      </c>
      <c r="U197" s="36">
        <f>VALUE(IF(T197=0,"0","0") &amp; IF(T197=1,設定!F$19,"0") &amp;IF(T197=2,設定!F$20,"") &amp;IF(T197=3,設定!F$21,""))+VALUE(IF(O197="","0",設定!M$20))+VALUE(IF(P197="","0",設定!R$20))+VALUE(IF(Q197="","0",設定!W$20))</f>
        <v>0</v>
      </c>
      <c r="V197" s="11">
        <f t="shared" ref="V197:V262" si="9">IF(B197&lt;&gt;"",0,1)</f>
        <v>1</v>
      </c>
      <c r="W197" s="10" t="str">
        <f>IF(B197="","",IF(C197="","縣市未填,","") &amp; IF(D197="","單位未填, ","")     &amp;IF(AND(I197&lt;&gt;"",J197="",K197="",M197=""),"速樁項目錯誤,","")       &amp;IF(AND(OR(J197&lt;&gt;"",K197&lt;&gt;"",M197&lt;&gt;""),I197=""),"速樁組別未填,","")        &amp;IF(AND(T197=0,N197="",O197="",P197="",Q197=""),"未報名任何競賽項目,","")    &amp;IF(AND(設定!C$13="Y",OR(R197="",S197="")),"保險資料不完整,","")          &amp;IF(AND(N197="",O197&lt;&gt;""),"花樁組別未填,","") &amp;IF(AND(N197&lt;&gt;"",O197=""),"單人花樁未填",""))</f>
        <v/>
      </c>
      <c r="X197" s="2"/>
      <c r="Y197" t="str">
        <f t="shared" si="8"/>
        <v/>
      </c>
    </row>
    <row r="198" spans="1:25" x14ac:dyDescent="0.3">
      <c r="A198" s="98">
        <v>193</v>
      </c>
      <c r="B198" s="5"/>
      <c r="C198" s="6"/>
      <c r="D198" s="7"/>
      <c r="E198" s="6"/>
      <c r="F198" s="6"/>
      <c r="G198" s="32"/>
      <c r="H198" s="32"/>
      <c r="I198" s="8"/>
      <c r="J198" s="6"/>
      <c r="K198" s="6"/>
      <c r="L198" s="6"/>
      <c r="M198" s="6"/>
      <c r="N198" s="6"/>
      <c r="O198" s="6"/>
      <c r="P198" s="6"/>
      <c r="Q198" s="6"/>
      <c r="R198" s="5"/>
      <c r="S198" s="9"/>
      <c r="T198" s="94">
        <f t="shared" ref="T198:T261" si="10">(IF(J198&lt;&gt;"",1,0)+IF(K198&lt;&gt;"",1,0)+IF(L198&lt;&gt;"",1,0)+IF(M198&lt;&gt;"",1,0))</f>
        <v>0</v>
      </c>
      <c r="U198" s="36">
        <f>VALUE(IF(T198=0,"0","0") &amp; IF(T198=1,設定!F$19,"0") &amp;IF(T198=2,設定!F$20,"") &amp;IF(T198=3,設定!F$21,""))+VALUE(IF(O198="","0",設定!M$20))+VALUE(IF(P198="","0",設定!R$20))+VALUE(IF(Q198="","0",設定!W$20))</f>
        <v>0</v>
      </c>
      <c r="V198" s="11">
        <f t="shared" si="9"/>
        <v>1</v>
      </c>
      <c r="W198" s="10" t="str">
        <f>IF(B198="","",IF(C198="","縣市未填,","") &amp; IF(D198="","單位未填, ","")     &amp;IF(AND(I198&lt;&gt;"",J198="",K198="",M198=""),"速樁項目錯誤,","")       &amp;IF(AND(OR(J198&lt;&gt;"",K198&lt;&gt;"",M198&lt;&gt;""),I198=""),"速樁組別未填,","")        &amp;IF(AND(T198=0,N198="",O198="",P198="",Q198=""),"未報名任何競賽項目,","")    &amp;IF(AND(設定!C$13="Y",OR(R198="",S198="")),"保險資料不完整,","")          &amp;IF(AND(N198="",O198&lt;&gt;""),"花樁組別未填,","") &amp;IF(AND(N198&lt;&gt;"",O198=""),"單人花樁未填",""))</f>
        <v/>
      </c>
      <c r="X198" s="2"/>
      <c r="Y198" t="str">
        <f t="shared" ref="Y198:Y262" si="11">C198 &amp; D198</f>
        <v/>
      </c>
    </row>
    <row r="199" spans="1:25" x14ac:dyDescent="0.3">
      <c r="A199" s="98">
        <v>194</v>
      </c>
      <c r="B199" s="5"/>
      <c r="C199" s="6"/>
      <c r="D199" s="7"/>
      <c r="E199" s="6"/>
      <c r="F199" s="6"/>
      <c r="G199" s="32"/>
      <c r="H199" s="32"/>
      <c r="I199" s="8"/>
      <c r="J199" s="6"/>
      <c r="K199" s="6"/>
      <c r="L199" s="6"/>
      <c r="M199" s="6"/>
      <c r="N199" s="6"/>
      <c r="O199" s="6"/>
      <c r="P199" s="6"/>
      <c r="Q199" s="6"/>
      <c r="R199" s="5"/>
      <c r="S199" s="9"/>
      <c r="T199" s="94">
        <f t="shared" si="10"/>
        <v>0</v>
      </c>
      <c r="U199" s="36">
        <f>VALUE(IF(T199=0,"0","0") &amp; IF(T199=1,設定!F$19,"0") &amp;IF(T199=2,設定!F$20,"") &amp;IF(T199=3,設定!F$21,""))+VALUE(IF(O199="","0",設定!M$20))+VALUE(IF(P199="","0",設定!R$20))+VALUE(IF(Q199="","0",設定!W$20))</f>
        <v>0</v>
      </c>
      <c r="V199" s="11">
        <f t="shared" si="9"/>
        <v>1</v>
      </c>
      <c r="W199" s="10" t="str">
        <f>IF(B199="","",IF(C199="","縣市未填,","") &amp; IF(D199="","單位未填, ","")     &amp;IF(AND(I199&lt;&gt;"",J199="",K199="",M199=""),"速樁項目錯誤,","")       &amp;IF(AND(OR(J199&lt;&gt;"",K199&lt;&gt;"",M199&lt;&gt;""),I199=""),"速樁組別未填,","")        &amp;IF(AND(T199=0,N199="",O199="",P199="",Q199=""),"未報名任何競賽項目,","")    &amp;IF(AND(設定!C$13="Y",OR(R199="",S199="")),"保險資料不完整,","")          &amp;IF(AND(N199="",O199&lt;&gt;""),"花樁組別未填,","") &amp;IF(AND(N199&lt;&gt;"",O199=""),"單人花樁未填",""))</f>
        <v/>
      </c>
      <c r="X199" s="2"/>
      <c r="Y199" t="str">
        <f t="shared" si="11"/>
        <v/>
      </c>
    </row>
    <row r="200" spans="1:25" x14ac:dyDescent="0.3">
      <c r="A200" s="98">
        <v>195</v>
      </c>
      <c r="B200" s="5"/>
      <c r="C200" s="6"/>
      <c r="D200" s="7"/>
      <c r="E200" s="6"/>
      <c r="F200" s="6"/>
      <c r="G200" s="32"/>
      <c r="H200" s="32"/>
      <c r="I200" s="8"/>
      <c r="J200" s="6"/>
      <c r="K200" s="6"/>
      <c r="L200" s="6"/>
      <c r="M200" s="6"/>
      <c r="N200" s="6"/>
      <c r="O200" s="6"/>
      <c r="P200" s="6"/>
      <c r="Q200" s="6"/>
      <c r="R200" s="5"/>
      <c r="S200" s="9"/>
      <c r="T200" s="94">
        <f t="shared" si="10"/>
        <v>0</v>
      </c>
      <c r="U200" s="36">
        <f>VALUE(IF(T200=0,"0","0") &amp; IF(T200=1,設定!F$19,"0") &amp;IF(T200=2,設定!F$20,"") &amp;IF(T200=3,設定!F$21,""))+VALUE(IF(O200="","0",設定!M$20))+VALUE(IF(P200="","0",設定!R$20))+VALUE(IF(Q200="","0",設定!W$20))</f>
        <v>0</v>
      </c>
      <c r="V200" s="11">
        <f t="shared" si="9"/>
        <v>1</v>
      </c>
      <c r="W200" s="10" t="str">
        <f>IF(B200="","",IF(C200="","縣市未填,","") &amp; IF(D200="","單位未填, ","")     &amp;IF(AND(I200&lt;&gt;"",J200="",K200="",M200=""),"速樁項目錯誤,","")       &amp;IF(AND(OR(J200&lt;&gt;"",K200&lt;&gt;"",M200&lt;&gt;""),I200=""),"速樁組別未填,","")        &amp;IF(AND(T200=0,N200="",O200="",P200="",Q200=""),"未報名任何競賽項目,","")    &amp;IF(AND(設定!C$13="Y",OR(R200="",S200="")),"保險資料不完整,","")          &amp;IF(AND(N200="",O200&lt;&gt;""),"花樁組別未填,","") &amp;IF(AND(N200&lt;&gt;"",O200=""),"單人花樁未填",""))</f>
        <v/>
      </c>
      <c r="X200" s="2"/>
      <c r="Y200" t="str">
        <f t="shared" si="11"/>
        <v/>
      </c>
    </row>
    <row r="201" spans="1:25" x14ac:dyDescent="0.3">
      <c r="A201" s="98">
        <v>196</v>
      </c>
      <c r="B201" s="5"/>
      <c r="C201" s="6"/>
      <c r="D201" s="7"/>
      <c r="E201" s="6"/>
      <c r="F201" s="6"/>
      <c r="G201" s="32"/>
      <c r="H201" s="32"/>
      <c r="I201" s="8"/>
      <c r="J201" s="6"/>
      <c r="K201" s="6"/>
      <c r="L201" s="6"/>
      <c r="M201" s="6"/>
      <c r="N201" s="6"/>
      <c r="O201" s="6"/>
      <c r="P201" s="6"/>
      <c r="Q201" s="6"/>
      <c r="R201" s="5"/>
      <c r="S201" s="9"/>
      <c r="T201" s="94">
        <f t="shared" si="10"/>
        <v>0</v>
      </c>
      <c r="U201" s="36">
        <f>VALUE(IF(T201=0,"0","0") &amp; IF(T201=1,設定!F$19,"0") &amp;IF(T201=2,設定!F$20,"") &amp;IF(T201=3,設定!F$21,""))+VALUE(IF(O201="","0",設定!M$20))+VALUE(IF(P201="","0",設定!R$20))+VALUE(IF(Q201="","0",設定!W$20))</f>
        <v>0</v>
      </c>
      <c r="V201" s="11">
        <f t="shared" si="9"/>
        <v>1</v>
      </c>
      <c r="W201" s="10" t="str">
        <f>IF(B201="","",IF(C201="","縣市未填,","") &amp; IF(D201="","單位未填, ","")     &amp;IF(AND(I201&lt;&gt;"",J201="",K201="",M201=""),"速樁項目錯誤,","")       &amp;IF(AND(OR(J201&lt;&gt;"",K201&lt;&gt;"",M201&lt;&gt;""),I201=""),"速樁組別未填,","")        &amp;IF(AND(T201=0,N201="",O201="",P201="",Q201=""),"未報名任何競賽項目,","")    &amp;IF(AND(設定!C$13="Y",OR(R201="",S201="")),"保險資料不完整,","")          &amp;IF(AND(N201="",O201&lt;&gt;""),"花樁組別未填,","") &amp;IF(AND(N201&lt;&gt;"",O201=""),"單人花樁未填",""))</f>
        <v/>
      </c>
      <c r="X201" s="2"/>
      <c r="Y201" t="str">
        <f t="shared" si="11"/>
        <v/>
      </c>
    </row>
    <row r="202" spans="1:25" x14ac:dyDescent="0.3">
      <c r="A202" s="98">
        <v>197</v>
      </c>
      <c r="B202" s="5"/>
      <c r="C202" s="6"/>
      <c r="D202" s="7"/>
      <c r="E202" s="6"/>
      <c r="F202" s="6"/>
      <c r="G202" s="32"/>
      <c r="H202" s="32"/>
      <c r="I202" s="8"/>
      <c r="J202" s="6"/>
      <c r="K202" s="6"/>
      <c r="L202" s="6"/>
      <c r="M202" s="6"/>
      <c r="N202" s="6"/>
      <c r="O202" s="6"/>
      <c r="P202" s="6"/>
      <c r="Q202" s="6"/>
      <c r="R202" s="5"/>
      <c r="S202" s="9"/>
      <c r="T202" s="94">
        <f t="shared" si="10"/>
        <v>0</v>
      </c>
      <c r="U202" s="36">
        <f>VALUE(IF(T202=0,"0","0") &amp; IF(T202=1,設定!F$19,"0") &amp;IF(T202=2,設定!F$20,"") &amp;IF(T202=3,設定!F$21,""))+VALUE(IF(O202="","0",設定!M$20))+VALUE(IF(P202="","0",設定!R$20))+VALUE(IF(Q202="","0",設定!W$20))</f>
        <v>0</v>
      </c>
      <c r="V202" s="11">
        <f t="shared" si="9"/>
        <v>1</v>
      </c>
      <c r="W202" s="10" t="str">
        <f>IF(B202="","",IF(C202="","縣市未填,","") &amp; IF(D202="","單位未填, ","")     &amp;IF(AND(I202&lt;&gt;"",J202="",K202="",M202=""),"速樁項目錯誤,","")       &amp;IF(AND(OR(J202&lt;&gt;"",K202&lt;&gt;"",M202&lt;&gt;""),I202=""),"速樁組別未填,","")        &amp;IF(AND(T202=0,N202="",O202="",P202="",Q202=""),"未報名任何競賽項目,","")    &amp;IF(AND(設定!C$13="Y",OR(R202="",S202="")),"保險資料不完整,","")          &amp;IF(AND(N202="",O202&lt;&gt;""),"花樁組別未填,","") &amp;IF(AND(N202&lt;&gt;"",O202=""),"單人花樁未填",""))</f>
        <v/>
      </c>
      <c r="X202" s="2"/>
      <c r="Y202" t="str">
        <f t="shared" si="11"/>
        <v/>
      </c>
    </row>
    <row r="203" spans="1:25" x14ac:dyDescent="0.3">
      <c r="A203" s="98">
        <v>198</v>
      </c>
      <c r="B203" s="5"/>
      <c r="C203" s="6"/>
      <c r="D203" s="7"/>
      <c r="E203" s="6"/>
      <c r="F203" s="6"/>
      <c r="G203" s="32"/>
      <c r="H203" s="32"/>
      <c r="I203" s="8"/>
      <c r="J203" s="6"/>
      <c r="K203" s="6"/>
      <c r="L203" s="6"/>
      <c r="M203" s="6"/>
      <c r="N203" s="6"/>
      <c r="O203" s="6"/>
      <c r="P203" s="6"/>
      <c r="Q203" s="6"/>
      <c r="R203" s="5"/>
      <c r="S203" s="9"/>
      <c r="T203" s="94">
        <f t="shared" si="10"/>
        <v>0</v>
      </c>
      <c r="U203" s="36">
        <f>VALUE(IF(T203=0,"0","0") &amp; IF(T203=1,設定!F$19,"0") &amp;IF(T203=2,設定!F$20,"") &amp;IF(T203=3,設定!F$21,""))+VALUE(IF(O203="","0",設定!M$20))+VALUE(IF(P203="","0",設定!R$20))+VALUE(IF(Q203="","0",設定!W$20))</f>
        <v>0</v>
      </c>
      <c r="V203" s="11">
        <f t="shared" si="9"/>
        <v>1</v>
      </c>
      <c r="W203" s="10" t="str">
        <f>IF(B203="","",IF(C203="","縣市未填,","") &amp; IF(D203="","單位未填, ","")     &amp;IF(AND(I203&lt;&gt;"",J203="",K203="",M203=""),"速樁項目錯誤,","")       &amp;IF(AND(OR(J203&lt;&gt;"",K203&lt;&gt;"",M203&lt;&gt;""),I203=""),"速樁組別未填,","")        &amp;IF(AND(T203=0,N203="",O203="",P203="",Q203=""),"未報名任何競賽項目,","")    &amp;IF(AND(設定!C$13="Y",OR(R203="",S203="")),"保險資料不完整,","")          &amp;IF(AND(N203="",O203&lt;&gt;""),"花樁組別未填,","") &amp;IF(AND(N203&lt;&gt;"",O203=""),"單人花樁未填",""))</f>
        <v/>
      </c>
      <c r="X203" s="2"/>
      <c r="Y203" t="str">
        <f t="shared" si="11"/>
        <v/>
      </c>
    </row>
    <row r="204" spans="1:25" x14ac:dyDescent="0.3">
      <c r="A204" s="98">
        <v>199</v>
      </c>
      <c r="B204" s="5"/>
      <c r="C204" s="6"/>
      <c r="D204" s="7"/>
      <c r="E204" s="6"/>
      <c r="F204" s="6"/>
      <c r="G204" s="32"/>
      <c r="H204" s="32"/>
      <c r="I204" s="8"/>
      <c r="J204" s="6"/>
      <c r="K204" s="6"/>
      <c r="L204" s="6"/>
      <c r="M204" s="6"/>
      <c r="N204" s="6"/>
      <c r="O204" s="6"/>
      <c r="P204" s="6"/>
      <c r="Q204" s="6"/>
      <c r="R204" s="5"/>
      <c r="S204" s="9"/>
      <c r="T204" s="94">
        <f t="shared" si="10"/>
        <v>0</v>
      </c>
      <c r="U204" s="36">
        <f>VALUE(IF(T204=0,"0","0") &amp; IF(T204=1,設定!F$19,"0") &amp;IF(T204=2,設定!F$20,"") &amp;IF(T204=3,設定!F$21,""))+VALUE(IF(O204="","0",設定!M$20))+VALUE(IF(P204="","0",設定!R$20))+VALUE(IF(Q204="","0",設定!W$20))</f>
        <v>0</v>
      </c>
      <c r="V204" s="11">
        <f t="shared" si="9"/>
        <v>1</v>
      </c>
      <c r="W204" s="10" t="str">
        <f>IF(B204="","",IF(C204="","縣市未填,","") &amp; IF(D204="","單位未填, ","")     &amp;IF(AND(I204&lt;&gt;"",J204="",K204="",M204=""),"速樁項目錯誤,","")       &amp;IF(AND(OR(J204&lt;&gt;"",K204&lt;&gt;"",M204&lt;&gt;""),I204=""),"速樁組別未填,","")        &amp;IF(AND(T204=0,N204="",O204="",P204="",Q204=""),"未報名任何競賽項目,","")    &amp;IF(AND(設定!C$13="Y",OR(R204="",S204="")),"保險資料不完整,","")          &amp;IF(AND(N204="",O204&lt;&gt;""),"花樁組別未填,","") &amp;IF(AND(N204&lt;&gt;"",O204=""),"單人花樁未填",""))</f>
        <v/>
      </c>
      <c r="X204" s="2"/>
      <c r="Y204" t="str">
        <f t="shared" si="11"/>
        <v/>
      </c>
    </row>
    <row r="205" spans="1:25" x14ac:dyDescent="0.3">
      <c r="A205" s="98">
        <v>200</v>
      </c>
      <c r="B205" s="5"/>
      <c r="C205" s="6"/>
      <c r="D205" s="7"/>
      <c r="E205" s="6"/>
      <c r="F205" s="6"/>
      <c r="G205" s="32"/>
      <c r="H205" s="32"/>
      <c r="I205" s="8"/>
      <c r="J205" s="6"/>
      <c r="K205" s="6"/>
      <c r="L205" s="6"/>
      <c r="M205" s="6"/>
      <c r="N205" s="6"/>
      <c r="O205" s="6"/>
      <c r="P205" s="6"/>
      <c r="Q205" s="6"/>
      <c r="R205" s="5"/>
      <c r="S205" s="9"/>
      <c r="T205" s="94">
        <f t="shared" si="10"/>
        <v>0</v>
      </c>
      <c r="U205" s="36">
        <f>VALUE(IF(T205=0,"0","0") &amp; IF(T205=1,設定!F$19,"0") &amp;IF(T205=2,設定!F$20,"") &amp;IF(T205=3,設定!F$21,""))+VALUE(IF(O205="","0",設定!M$20))+VALUE(IF(P205="","0",設定!R$20))+VALUE(IF(Q205="","0",設定!W$20))</f>
        <v>0</v>
      </c>
      <c r="V205" s="11">
        <f t="shared" si="9"/>
        <v>1</v>
      </c>
      <c r="W205" s="10" t="str">
        <f>IF(B205="","",IF(C205="","縣市未填,","") &amp; IF(D205="","單位未填, ","")     &amp;IF(AND(I205&lt;&gt;"",J205="",K205="",M205=""),"速樁項目錯誤,","")       &amp;IF(AND(OR(J205&lt;&gt;"",K205&lt;&gt;"",M205&lt;&gt;""),I205=""),"速樁組別未填,","")        &amp;IF(AND(T205=0,N205="",O205="",P205="",Q205=""),"未報名任何競賽項目,","")    &amp;IF(AND(設定!C$13="Y",OR(R205="",S205="")),"保險資料不完整,","")          &amp;IF(AND(N205="",O205&lt;&gt;""),"花樁組別未填,","") &amp;IF(AND(N205&lt;&gt;"",O205=""),"單人花樁未填",""))</f>
        <v/>
      </c>
      <c r="X205" s="2"/>
      <c r="Y205" t="str">
        <f t="shared" si="11"/>
        <v/>
      </c>
    </row>
    <row r="206" spans="1:25" x14ac:dyDescent="0.3">
      <c r="A206" s="98">
        <v>201</v>
      </c>
      <c r="B206" s="5"/>
      <c r="C206" s="6"/>
      <c r="D206" s="7"/>
      <c r="E206" s="6"/>
      <c r="F206" s="6"/>
      <c r="G206" s="32"/>
      <c r="H206" s="32"/>
      <c r="I206" s="8"/>
      <c r="J206" s="6"/>
      <c r="K206" s="6"/>
      <c r="L206" s="6"/>
      <c r="M206" s="6"/>
      <c r="N206" s="6"/>
      <c r="O206" s="6"/>
      <c r="P206" s="6"/>
      <c r="Q206" s="6"/>
      <c r="R206" s="5"/>
      <c r="S206" s="9"/>
      <c r="T206" s="94">
        <f t="shared" si="10"/>
        <v>0</v>
      </c>
      <c r="U206" s="36">
        <f>VALUE(IF(T206=0,"0","0") &amp; IF(T206=1,設定!F$19,"0") &amp;IF(T206=2,設定!F$20,"") &amp;IF(T206=3,設定!F$21,""))+VALUE(IF(O206="","0",設定!M$20))+VALUE(IF(P206="","0",設定!R$20))+VALUE(IF(Q206="","0",設定!W$20))</f>
        <v>0</v>
      </c>
      <c r="V206" s="11">
        <f t="shared" si="9"/>
        <v>1</v>
      </c>
      <c r="W206" s="10" t="str">
        <f>IF(B206="","",IF(C206="","縣市未填,","") &amp; IF(D206="","單位未填, ","")     &amp;IF(AND(I206&lt;&gt;"",J206="",K206="",M206=""),"速樁項目錯誤,","")       &amp;IF(AND(OR(J206&lt;&gt;"",K206&lt;&gt;"",M206&lt;&gt;""),I206=""),"速樁組別未填,","")        &amp;IF(AND(T206=0,N206="",O206="",P206="",Q206=""),"未報名任何競賽項目,","")    &amp;IF(AND(設定!C$13="Y",OR(R206="",S206="")),"保險資料不完整,","")          &amp;IF(AND(N206="",O206&lt;&gt;""),"花樁組別未填,","") &amp;IF(AND(N206&lt;&gt;"",O206=""),"單人花樁未填",""))</f>
        <v/>
      </c>
      <c r="X206" s="2"/>
      <c r="Y206" t="str">
        <f t="shared" si="11"/>
        <v/>
      </c>
    </row>
    <row r="207" spans="1:25" x14ac:dyDescent="0.3">
      <c r="A207" s="98">
        <v>202</v>
      </c>
      <c r="B207" s="5"/>
      <c r="C207" s="6"/>
      <c r="D207" s="7"/>
      <c r="E207" s="6"/>
      <c r="F207" s="6"/>
      <c r="G207" s="32"/>
      <c r="H207" s="32"/>
      <c r="I207" s="8"/>
      <c r="J207" s="6"/>
      <c r="K207" s="6"/>
      <c r="L207" s="6"/>
      <c r="M207" s="6"/>
      <c r="N207" s="6"/>
      <c r="O207" s="6"/>
      <c r="P207" s="6"/>
      <c r="Q207" s="6"/>
      <c r="R207" s="5"/>
      <c r="S207" s="9"/>
      <c r="T207" s="94">
        <f t="shared" si="10"/>
        <v>0</v>
      </c>
      <c r="U207" s="36">
        <f>VALUE(IF(T207=0,"0","0") &amp; IF(T207=1,設定!F$19,"0") &amp;IF(T207=2,設定!F$20,"") &amp;IF(T207=3,設定!F$21,""))+VALUE(IF(O207="","0",設定!M$20))+VALUE(IF(P207="","0",設定!R$20))+VALUE(IF(Q207="","0",設定!W$20))</f>
        <v>0</v>
      </c>
      <c r="V207" s="11">
        <f t="shared" si="9"/>
        <v>1</v>
      </c>
      <c r="W207" s="10" t="str">
        <f>IF(B207="","",IF(C207="","縣市未填,","") &amp; IF(D207="","單位未填, ","")     &amp;IF(AND(I207&lt;&gt;"",J207="",K207="",M207=""),"速樁項目錯誤,","")       &amp;IF(AND(OR(J207&lt;&gt;"",K207&lt;&gt;"",M207&lt;&gt;""),I207=""),"速樁組別未填,","")        &amp;IF(AND(T207=0,N207="",O207="",P207="",Q207=""),"未報名任何競賽項目,","")    &amp;IF(AND(設定!C$13="Y",OR(R207="",S207="")),"保險資料不完整,","")          &amp;IF(AND(N207="",O207&lt;&gt;""),"花樁組別未填,","") &amp;IF(AND(N207&lt;&gt;"",O207=""),"單人花樁未填",""))</f>
        <v/>
      </c>
      <c r="X207" s="2"/>
      <c r="Y207" t="str">
        <f t="shared" si="11"/>
        <v/>
      </c>
    </row>
    <row r="208" spans="1:25" x14ac:dyDescent="0.3">
      <c r="A208" s="98">
        <v>203</v>
      </c>
      <c r="B208" s="5"/>
      <c r="C208" s="6"/>
      <c r="D208" s="7"/>
      <c r="E208" s="6"/>
      <c r="F208" s="6"/>
      <c r="G208" s="32"/>
      <c r="H208" s="32"/>
      <c r="I208" s="8"/>
      <c r="J208" s="6"/>
      <c r="K208" s="6"/>
      <c r="L208" s="6"/>
      <c r="M208" s="6"/>
      <c r="N208" s="6"/>
      <c r="O208" s="6"/>
      <c r="P208" s="6"/>
      <c r="Q208" s="6"/>
      <c r="R208" s="5"/>
      <c r="S208" s="9"/>
      <c r="T208" s="94">
        <f t="shared" si="10"/>
        <v>0</v>
      </c>
      <c r="U208" s="36">
        <f>VALUE(IF(T208=0,"0","0") &amp; IF(T208=1,設定!F$19,"0") &amp;IF(T208=2,設定!F$20,"") &amp;IF(T208=3,設定!F$21,""))+VALUE(IF(O208="","0",設定!M$20))+VALUE(IF(P208="","0",設定!R$20))+VALUE(IF(Q208="","0",設定!W$20))</f>
        <v>0</v>
      </c>
      <c r="V208" s="11">
        <f t="shared" si="9"/>
        <v>1</v>
      </c>
      <c r="W208" s="10" t="str">
        <f>IF(B208="","",IF(C208="","縣市未填,","") &amp; IF(D208="","單位未填, ","")     &amp;IF(AND(I208&lt;&gt;"",J208="",K208="",M208=""),"速樁項目錯誤,","")       &amp;IF(AND(OR(J208&lt;&gt;"",K208&lt;&gt;"",M208&lt;&gt;""),I208=""),"速樁組別未填,","")        &amp;IF(AND(T208=0,N208="",O208="",P208="",Q208=""),"未報名任何競賽項目,","")    &amp;IF(AND(設定!C$13="Y",OR(R208="",S208="")),"保險資料不完整,","")          &amp;IF(AND(N208="",O208&lt;&gt;""),"花樁組別未填,","") &amp;IF(AND(N208&lt;&gt;"",O208=""),"單人花樁未填",""))</f>
        <v/>
      </c>
      <c r="X208" s="2"/>
      <c r="Y208" t="str">
        <f t="shared" si="11"/>
        <v/>
      </c>
    </row>
    <row r="209" spans="1:25" x14ac:dyDescent="0.3">
      <c r="A209" s="98">
        <v>204</v>
      </c>
      <c r="B209" s="5"/>
      <c r="C209" s="6"/>
      <c r="D209" s="7"/>
      <c r="E209" s="6"/>
      <c r="F209" s="6"/>
      <c r="G209" s="32"/>
      <c r="H209" s="32"/>
      <c r="I209" s="8"/>
      <c r="J209" s="6"/>
      <c r="K209" s="6"/>
      <c r="L209" s="6"/>
      <c r="M209" s="6"/>
      <c r="N209" s="6"/>
      <c r="O209" s="6"/>
      <c r="P209" s="6"/>
      <c r="Q209" s="6"/>
      <c r="R209" s="5"/>
      <c r="S209" s="9"/>
      <c r="T209" s="94">
        <f t="shared" si="10"/>
        <v>0</v>
      </c>
      <c r="U209" s="36">
        <f>VALUE(IF(T209=0,"0","0") &amp; IF(T209=1,設定!F$19,"0") &amp;IF(T209=2,設定!F$20,"") &amp;IF(T209=3,設定!F$21,""))+VALUE(IF(O209="","0",設定!M$20))+VALUE(IF(P209="","0",設定!R$20))+VALUE(IF(Q209="","0",設定!W$20))</f>
        <v>0</v>
      </c>
      <c r="V209" s="11">
        <f t="shared" si="9"/>
        <v>1</v>
      </c>
      <c r="W209" s="10" t="str">
        <f>IF(B209="","",IF(C209="","縣市未填,","") &amp; IF(D209="","單位未填, ","")     &amp;IF(AND(I209&lt;&gt;"",J209="",K209="",M209=""),"速樁項目錯誤,","")       &amp;IF(AND(OR(J209&lt;&gt;"",K209&lt;&gt;"",M209&lt;&gt;""),I209=""),"速樁組別未填,","")        &amp;IF(AND(T209=0,N209="",O209="",P209="",Q209=""),"未報名任何競賽項目,","")    &amp;IF(AND(設定!C$13="Y",OR(R209="",S209="")),"保險資料不完整,","")          &amp;IF(AND(N209="",O209&lt;&gt;""),"花樁組別未填,","") &amp;IF(AND(N209&lt;&gt;"",O209=""),"單人花樁未填",""))</f>
        <v/>
      </c>
      <c r="X209" s="2"/>
      <c r="Y209" t="str">
        <f t="shared" si="11"/>
        <v/>
      </c>
    </row>
    <row r="210" spans="1:25" x14ac:dyDescent="0.3">
      <c r="A210" s="98">
        <v>205</v>
      </c>
      <c r="B210" s="5"/>
      <c r="C210" s="6"/>
      <c r="D210" s="7"/>
      <c r="E210" s="6"/>
      <c r="F210" s="6"/>
      <c r="G210" s="32"/>
      <c r="H210" s="32"/>
      <c r="I210" s="8"/>
      <c r="J210" s="6"/>
      <c r="K210" s="6"/>
      <c r="L210" s="6"/>
      <c r="M210" s="6"/>
      <c r="N210" s="6"/>
      <c r="O210" s="6"/>
      <c r="P210" s="6"/>
      <c r="Q210" s="6"/>
      <c r="R210" s="5"/>
      <c r="S210" s="9"/>
      <c r="T210" s="94">
        <f t="shared" si="10"/>
        <v>0</v>
      </c>
      <c r="U210" s="36">
        <f>VALUE(IF(T210=0,"0","0") &amp; IF(T210=1,設定!F$19,"0") &amp;IF(T210=2,設定!F$20,"") &amp;IF(T210=3,設定!F$21,""))+VALUE(IF(O210="","0",設定!M$20))+VALUE(IF(P210="","0",設定!R$20))+VALUE(IF(Q210="","0",設定!W$20))</f>
        <v>0</v>
      </c>
      <c r="V210" s="11">
        <f t="shared" si="9"/>
        <v>1</v>
      </c>
      <c r="W210" s="10" t="str">
        <f>IF(B210="","",IF(C210="","縣市未填,","") &amp; IF(D210="","單位未填, ","")     &amp;IF(AND(I210&lt;&gt;"",J210="",K210="",M210=""),"速樁項目錯誤,","")       &amp;IF(AND(OR(J210&lt;&gt;"",K210&lt;&gt;"",M210&lt;&gt;""),I210=""),"速樁組別未填,","")        &amp;IF(AND(T210=0,N210="",O210="",P210="",Q210=""),"未報名任何競賽項目,","")    &amp;IF(AND(設定!C$13="Y",OR(R210="",S210="")),"保險資料不完整,","")          &amp;IF(AND(N210="",O210&lt;&gt;""),"花樁組別未填,","") &amp;IF(AND(N210&lt;&gt;"",O210=""),"單人花樁未填",""))</f>
        <v/>
      </c>
      <c r="X210" s="2"/>
      <c r="Y210" t="str">
        <f t="shared" si="11"/>
        <v/>
      </c>
    </row>
    <row r="211" spans="1:25" x14ac:dyDescent="0.3">
      <c r="A211" s="98">
        <v>206</v>
      </c>
      <c r="B211" s="5"/>
      <c r="C211" s="6"/>
      <c r="D211" s="7"/>
      <c r="E211" s="6"/>
      <c r="F211" s="6"/>
      <c r="G211" s="32"/>
      <c r="H211" s="32"/>
      <c r="I211" s="8"/>
      <c r="J211" s="6"/>
      <c r="K211" s="6"/>
      <c r="L211" s="6"/>
      <c r="M211" s="6"/>
      <c r="N211" s="6"/>
      <c r="O211" s="6"/>
      <c r="P211" s="6"/>
      <c r="Q211" s="6"/>
      <c r="R211" s="5"/>
      <c r="S211" s="9"/>
      <c r="T211" s="94">
        <f t="shared" si="10"/>
        <v>0</v>
      </c>
      <c r="U211" s="36">
        <f>VALUE(IF(T211=0,"0","0") &amp; IF(T211=1,設定!F$19,"0") &amp;IF(T211=2,設定!F$20,"") &amp;IF(T211=3,設定!F$21,""))+VALUE(IF(O211="","0",設定!M$20))+VALUE(IF(P211="","0",設定!R$20))+VALUE(IF(Q211="","0",設定!W$20))</f>
        <v>0</v>
      </c>
      <c r="V211" s="11">
        <f t="shared" si="9"/>
        <v>1</v>
      </c>
      <c r="W211" s="10" t="str">
        <f>IF(B211="","",IF(C211="","縣市未填,","") &amp; IF(D211="","單位未填, ","")     &amp;IF(AND(I211&lt;&gt;"",J211="",K211="",M211=""),"速樁項目錯誤,","")       &amp;IF(AND(OR(J211&lt;&gt;"",K211&lt;&gt;"",M211&lt;&gt;""),I211=""),"速樁組別未填,","")        &amp;IF(AND(T211=0,N211="",O211="",P211="",Q211=""),"未報名任何競賽項目,","")    &amp;IF(AND(設定!C$13="Y",OR(R211="",S211="")),"保險資料不完整,","")          &amp;IF(AND(N211="",O211&lt;&gt;""),"花樁組別未填,","") &amp;IF(AND(N211&lt;&gt;"",O211=""),"單人花樁未填",""))</f>
        <v/>
      </c>
      <c r="X211" s="2"/>
      <c r="Y211" t="str">
        <f t="shared" si="11"/>
        <v/>
      </c>
    </row>
    <row r="212" spans="1:25" x14ac:dyDescent="0.3">
      <c r="A212" s="98">
        <v>207</v>
      </c>
      <c r="B212" s="5"/>
      <c r="C212" s="6"/>
      <c r="D212" s="7"/>
      <c r="E212" s="6"/>
      <c r="F212" s="6"/>
      <c r="G212" s="32"/>
      <c r="H212" s="32"/>
      <c r="I212" s="8"/>
      <c r="J212" s="6"/>
      <c r="K212" s="6"/>
      <c r="L212" s="6"/>
      <c r="M212" s="6"/>
      <c r="N212" s="6"/>
      <c r="O212" s="6"/>
      <c r="P212" s="6"/>
      <c r="Q212" s="6"/>
      <c r="R212" s="5"/>
      <c r="S212" s="9"/>
      <c r="T212" s="94">
        <f t="shared" si="10"/>
        <v>0</v>
      </c>
      <c r="U212" s="36">
        <f>VALUE(IF(T212=0,"0","0") &amp; IF(T212=1,設定!F$19,"0") &amp;IF(T212=2,設定!F$20,"") &amp;IF(T212=3,設定!F$21,""))+VALUE(IF(O212="","0",設定!M$20))+VALUE(IF(P212="","0",設定!R$20))+VALUE(IF(Q212="","0",設定!W$20))</f>
        <v>0</v>
      </c>
      <c r="V212" s="11">
        <f t="shared" si="9"/>
        <v>1</v>
      </c>
      <c r="W212" s="10" t="str">
        <f>IF(B212="","",IF(C212="","縣市未填,","") &amp; IF(D212="","單位未填, ","")     &amp;IF(AND(I212&lt;&gt;"",J212="",K212="",M212=""),"速樁項目錯誤,","")       &amp;IF(AND(OR(J212&lt;&gt;"",K212&lt;&gt;"",M212&lt;&gt;""),I212=""),"速樁組別未填,","")        &amp;IF(AND(T212=0,N212="",O212="",P212="",Q212=""),"未報名任何競賽項目,","")    &amp;IF(AND(設定!C$13="Y",OR(R212="",S212="")),"保險資料不完整,","")          &amp;IF(AND(N212="",O212&lt;&gt;""),"花樁組別未填,","") &amp;IF(AND(N212&lt;&gt;"",O212=""),"單人花樁未填",""))</f>
        <v/>
      </c>
      <c r="X212" s="2"/>
      <c r="Y212" t="str">
        <f t="shared" si="11"/>
        <v/>
      </c>
    </row>
    <row r="213" spans="1:25" x14ac:dyDescent="0.3">
      <c r="A213" s="98">
        <v>208</v>
      </c>
      <c r="B213" s="5"/>
      <c r="C213" s="6"/>
      <c r="D213" s="7"/>
      <c r="E213" s="6"/>
      <c r="F213" s="6"/>
      <c r="G213" s="32"/>
      <c r="H213" s="32"/>
      <c r="I213" s="8"/>
      <c r="J213" s="6"/>
      <c r="K213" s="6"/>
      <c r="L213" s="6"/>
      <c r="M213" s="6"/>
      <c r="N213" s="6"/>
      <c r="O213" s="6"/>
      <c r="P213" s="6"/>
      <c r="Q213" s="6"/>
      <c r="R213" s="5"/>
      <c r="S213" s="9"/>
      <c r="T213" s="94">
        <f t="shared" si="10"/>
        <v>0</v>
      </c>
      <c r="U213" s="36">
        <f>VALUE(IF(T213=0,"0","0") &amp; IF(T213=1,設定!F$19,"0") &amp;IF(T213=2,設定!F$20,"") &amp;IF(T213=3,設定!F$21,""))+VALUE(IF(O213="","0",設定!M$20))+VALUE(IF(P213="","0",設定!R$20))+VALUE(IF(Q213="","0",設定!W$20))</f>
        <v>0</v>
      </c>
      <c r="V213" s="11">
        <f t="shared" si="9"/>
        <v>1</v>
      </c>
      <c r="W213" s="10" t="str">
        <f>IF(B213="","",IF(C213="","縣市未填,","") &amp; IF(D213="","單位未填, ","")     &amp;IF(AND(I213&lt;&gt;"",J213="",K213="",M213=""),"速樁項目錯誤,","")       &amp;IF(AND(OR(J213&lt;&gt;"",K213&lt;&gt;"",M213&lt;&gt;""),I213=""),"速樁組別未填,","")        &amp;IF(AND(T213=0,N213="",O213="",P213="",Q213=""),"未報名任何競賽項目,","")    &amp;IF(AND(設定!C$13="Y",OR(R213="",S213="")),"保險資料不完整,","")          &amp;IF(AND(N213="",O213&lt;&gt;""),"花樁組別未填,","") &amp;IF(AND(N213&lt;&gt;"",O213=""),"單人花樁未填",""))</f>
        <v/>
      </c>
      <c r="X213" s="2"/>
      <c r="Y213" t="str">
        <f t="shared" si="11"/>
        <v/>
      </c>
    </row>
    <row r="214" spans="1:25" x14ac:dyDescent="0.3">
      <c r="A214" s="98">
        <v>209</v>
      </c>
      <c r="B214" s="5"/>
      <c r="C214" s="6"/>
      <c r="D214" s="7"/>
      <c r="E214" s="6"/>
      <c r="F214" s="6"/>
      <c r="G214" s="32"/>
      <c r="H214" s="32"/>
      <c r="I214" s="8"/>
      <c r="J214" s="6"/>
      <c r="K214" s="6"/>
      <c r="L214" s="6"/>
      <c r="M214" s="6"/>
      <c r="N214" s="6"/>
      <c r="O214" s="6"/>
      <c r="P214" s="6"/>
      <c r="Q214" s="6"/>
      <c r="R214" s="5"/>
      <c r="S214" s="9"/>
      <c r="T214" s="94">
        <f t="shared" si="10"/>
        <v>0</v>
      </c>
      <c r="U214" s="36">
        <f>VALUE(IF(T214=0,"0","0") &amp; IF(T214=1,設定!F$19,"0") &amp;IF(T214=2,設定!F$20,"") &amp;IF(T214=3,設定!F$21,""))+VALUE(IF(O214="","0",設定!M$20))+VALUE(IF(P214="","0",設定!R$20))+VALUE(IF(Q214="","0",設定!W$20))</f>
        <v>0</v>
      </c>
      <c r="V214" s="11">
        <f t="shared" si="9"/>
        <v>1</v>
      </c>
      <c r="W214" s="10" t="str">
        <f>IF(B214="","",IF(C214="","縣市未填,","") &amp; IF(D214="","單位未填, ","")     &amp;IF(AND(I214&lt;&gt;"",J214="",K214="",M214=""),"速樁項目錯誤,","")       &amp;IF(AND(OR(J214&lt;&gt;"",K214&lt;&gt;"",M214&lt;&gt;""),I214=""),"速樁組別未填,","")        &amp;IF(AND(T214=0,N214="",O214="",P214="",Q214=""),"未報名任何競賽項目,","")    &amp;IF(AND(設定!C$13="Y",OR(R214="",S214="")),"保險資料不完整,","")          &amp;IF(AND(N214="",O214&lt;&gt;""),"花樁組別未填,","") &amp;IF(AND(N214&lt;&gt;"",O214=""),"單人花樁未填",""))</f>
        <v/>
      </c>
      <c r="X214" s="2"/>
      <c r="Y214" t="str">
        <f t="shared" si="11"/>
        <v/>
      </c>
    </row>
    <row r="215" spans="1:25" x14ac:dyDescent="0.3">
      <c r="A215" s="98">
        <v>210</v>
      </c>
      <c r="B215" s="5"/>
      <c r="C215" s="6"/>
      <c r="D215" s="7"/>
      <c r="E215" s="6"/>
      <c r="F215" s="6"/>
      <c r="G215" s="32"/>
      <c r="H215" s="32"/>
      <c r="I215" s="8"/>
      <c r="J215" s="6"/>
      <c r="K215" s="6"/>
      <c r="L215" s="6"/>
      <c r="M215" s="6"/>
      <c r="N215" s="6"/>
      <c r="O215" s="6"/>
      <c r="P215" s="6"/>
      <c r="Q215" s="6"/>
      <c r="R215" s="5"/>
      <c r="S215" s="9"/>
      <c r="T215" s="94">
        <f t="shared" si="10"/>
        <v>0</v>
      </c>
      <c r="U215" s="36">
        <f>VALUE(IF(T215=0,"0","0") &amp; IF(T215=1,設定!F$19,"0") &amp;IF(T215=2,設定!F$20,"") &amp;IF(T215=3,設定!F$21,""))+VALUE(IF(O215="","0",設定!M$20))+VALUE(IF(P215="","0",設定!R$20))+VALUE(IF(Q215="","0",設定!W$20))</f>
        <v>0</v>
      </c>
      <c r="V215" s="11">
        <f t="shared" si="9"/>
        <v>1</v>
      </c>
      <c r="W215" s="10" t="str">
        <f>IF(B215="","",IF(C215="","縣市未填,","") &amp; IF(D215="","單位未填, ","")     &amp;IF(AND(I215&lt;&gt;"",J215="",K215="",M215=""),"速樁項目錯誤,","")       &amp;IF(AND(OR(J215&lt;&gt;"",K215&lt;&gt;"",M215&lt;&gt;""),I215=""),"速樁組別未填,","")        &amp;IF(AND(T215=0,N215="",O215="",P215="",Q215=""),"未報名任何競賽項目,","")    &amp;IF(AND(設定!C$13="Y",OR(R215="",S215="")),"保險資料不完整,","")          &amp;IF(AND(N215="",O215&lt;&gt;""),"花樁組別未填,","") &amp;IF(AND(N215&lt;&gt;"",O215=""),"單人花樁未填",""))</f>
        <v/>
      </c>
      <c r="X215" s="2"/>
      <c r="Y215" t="str">
        <f t="shared" si="11"/>
        <v/>
      </c>
    </row>
    <row r="216" spans="1:25" x14ac:dyDescent="0.3">
      <c r="A216" s="98">
        <v>211</v>
      </c>
      <c r="B216" s="5"/>
      <c r="C216" s="6"/>
      <c r="D216" s="7"/>
      <c r="E216" s="6"/>
      <c r="F216" s="6"/>
      <c r="G216" s="32"/>
      <c r="H216" s="32"/>
      <c r="I216" s="8"/>
      <c r="J216" s="6"/>
      <c r="K216" s="6"/>
      <c r="L216" s="6"/>
      <c r="M216" s="6"/>
      <c r="N216" s="6"/>
      <c r="O216" s="6"/>
      <c r="P216" s="6"/>
      <c r="Q216" s="6"/>
      <c r="R216" s="5"/>
      <c r="S216" s="9"/>
      <c r="T216" s="94">
        <f t="shared" si="10"/>
        <v>0</v>
      </c>
      <c r="U216" s="36">
        <f>VALUE(IF(T216=0,"0","0") &amp; IF(T216=1,設定!F$19,"0") &amp;IF(T216=2,設定!F$20,"") &amp;IF(T216=3,設定!F$21,""))+VALUE(IF(O216="","0",設定!M$20))+VALUE(IF(P216="","0",設定!R$20))+VALUE(IF(Q216="","0",設定!W$20))</f>
        <v>0</v>
      </c>
      <c r="V216" s="11">
        <f t="shared" si="9"/>
        <v>1</v>
      </c>
      <c r="W216" s="10" t="str">
        <f>IF(B216="","",IF(C216="","縣市未填,","") &amp; IF(D216="","單位未填, ","")     &amp;IF(AND(I216&lt;&gt;"",J216="",K216="",M216=""),"速樁項目錯誤,","")       &amp;IF(AND(OR(J216&lt;&gt;"",K216&lt;&gt;"",M216&lt;&gt;""),I216=""),"速樁組別未填,","")        &amp;IF(AND(T216=0,N216="",O216="",P216="",Q216=""),"未報名任何競賽項目,","")    &amp;IF(AND(設定!C$13="Y",OR(R216="",S216="")),"保險資料不完整,","")          &amp;IF(AND(N216="",O216&lt;&gt;""),"花樁組別未填,","") &amp;IF(AND(N216&lt;&gt;"",O216=""),"單人花樁未填",""))</f>
        <v/>
      </c>
      <c r="X216" s="2"/>
      <c r="Y216" t="str">
        <f t="shared" si="11"/>
        <v/>
      </c>
    </row>
    <row r="217" spans="1:25" x14ac:dyDescent="0.3">
      <c r="A217" s="98">
        <v>212</v>
      </c>
      <c r="B217" s="5"/>
      <c r="C217" s="6"/>
      <c r="D217" s="7"/>
      <c r="E217" s="6"/>
      <c r="F217" s="6"/>
      <c r="G217" s="32"/>
      <c r="H217" s="32"/>
      <c r="I217" s="8"/>
      <c r="J217" s="6"/>
      <c r="K217" s="6"/>
      <c r="L217" s="6"/>
      <c r="M217" s="6"/>
      <c r="N217" s="6"/>
      <c r="O217" s="6"/>
      <c r="P217" s="6"/>
      <c r="Q217" s="6"/>
      <c r="R217" s="5"/>
      <c r="S217" s="9"/>
      <c r="T217" s="94">
        <f t="shared" si="10"/>
        <v>0</v>
      </c>
      <c r="U217" s="36">
        <f>VALUE(IF(T217=0,"0","0") &amp; IF(T217=1,設定!F$19,"0") &amp;IF(T217=2,設定!F$20,"") &amp;IF(T217=3,設定!F$21,""))+VALUE(IF(O217="","0",設定!M$20))+VALUE(IF(P217="","0",設定!R$20))+VALUE(IF(Q217="","0",設定!W$20))</f>
        <v>0</v>
      </c>
      <c r="V217" s="11">
        <f t="shared" si="9"/>
        <v>1</v>
      </c>
      <c r="W217" s="10" t="str">
        <f>IF(B217="","",IF(C217="","縣市未填,","") &amp; IF(D217="","單位未填, ","")     &amp;IF(AND(I217&lt;&gt;"",J217="",K217="",M217=""),"速樁項目錯誤,","")       &amp;IF(AND(OR(J217&lt;&gt;"",K217&lt;&gt;"",M217&lt;&gt;""),I217=""),"速樁組別未填,","")        &amp;IF(AND(T217=0,N217="",O217="",P217="",Q217=""),"未報名任何競賽項目,","")    &amp;IF(AND(設定!C$13="Y",OR(R217="",S217="")),"保險資料不完整,","")          &amp;IF(AND(N217="",O217&lt;&gt;""),"花樁組別未填,","") &amp;IF(AND(N217&lt;&gt;"",O217=""),"單人花樁未填",""))</f>
        <v/>
      </c>
      <c r="X217" s="2"/>
      <c r="Y217" t="str">
        <f t="shared" si="11"/>
        <v/>
      </c>
    </row>
    <row r="218" spans="1:25" x14ac:dyDescent="0.3">
      <c r="A218" s="98">
        <v>213</v>
      </c>
      <c r="B218" s="5"/>
      <c r="C218" s="6"/>
      <c r="D218" s="7"/>
      <c r="E218" s="6"/>
      <c r="F218" s="6"/>
      <c r="G218" s="32"/>
      <c r="H218" s="32"/>
      <c r="I218" s="8"/>
      <c r="J218" s="6"/>
      <c r="K218" s="6"/>
      <c r="L218" s="6"/>
      <c r="M218" s="6"/>
      <c r="N218" s="6"/>
      <c r="O218" s="6"/>
      <c r="P218" s="6"/>
      <c r="Q218" s="6"/>
      <c r="R218" s="5"/>
      <c r="S218" s="9"/>
      <c r="T218" s="94">
        <f t="shared" si="10"/>
        <v>0</v>
      </c>
      <c r="U218" s="36">
        <f>VALUE(IF(T218=0,"0","0") &amp; IF(T218=1,設定!F$19,"0") &amp;IF(T218=2,設定!F$20,"") &amp;IF(T218=3,設定!F$21,""))+VALUE(IF(O218="","0",設定!M$20))+VALUE(IF(P218="","0",設定!R$20))+VALUE(IF(Q218="","0",設定!W$20))</f>
        <v>0</v>
      </c>
      <c r="V218" s="11">
        <f t="shared" si="9"/>
        <v>1</v>
      </c>
      <c r="W218" s="10" t="str">
        <f>IF(B218="","",IF(C218="","縣市未填,","") &amp; IF(D218="","單位未填, ","")     &amp;IF(AND(I218&lt;&gt;"",J218="",K218="",M218=""),"速樁項目錯誤,","")       &amp;IF(AND(OR(J218&lt;&gt;"",K218&lt;&gt;"",M218&lt;&gt;""),I218=""),"速樁組別未填,","")        &amp;IF(AND(T218=0,N218="",O218="",P218="",Q218=""),"未報名任何競賽項目,","")    &amp;IF(AND(設定!C$13="Y",OR(R218="",S218="")),"保險資料不完整,","")          &amp;IF(AND(N218="",O218&lt;&gt;""),"花樁組別未填,","") &amp;IF(AND(N218&lt;&gt;"",O218=""),"單人花樁未填",""))</f>
        <v/>
      </c>
      <c r="X218" s="2"/>
      <c r="Y218" t="str">
        <f t="shared" si="11"/>
        <v/>
      </c>
    </row>
    <row r="219" spans="1:25" x14ac:dyDescent="0.3">
      <c r="A219" s="98">
        <v>214</v>
      </c>
      <c r="B219" s="5"/>
      <c r="C219" s="6"/>
      <c r="D219" s="7"/>
      <c r="E219" s="6"/>
      <c r="F219" s="6"/>
      <c r="G219" s="32"/>
      <c r="H219" s="32"/>
      <c r="I219" s="8"/>
      <c r="J219" s="6"/>
      <c r="K219" s="6"/>
      <c r="L219" s="6"/>
      <c r="M219" s="6"/>
      <c r="N219" s="6"/>
      <c r="O219" s="6"/>
      <c r="P219" s="6"/>
      <c r="Q219" s="6"/>
      <c r="R219" s="5"/>
      <c r="S219" s="9"/>
      <c r="T219" s="94">
        <f t="shared" si="10"/>
        <v>0</v>
      </c>
      <c r="U219" s="36">
        <f>VALUE(IF(T219=0,"0","0") &amp; IF(T219=1,設定!F$19,"0") &amp;IF(T219=2,設定!F$20,"") &amp;IF(T219=3,設定!F$21,""))+VALUE(IF(O219="","0",設定!M$20))+VALUE(IF(P219="","0",設定!R$20))+VALUE(IF(Q219="","0",設定!W$20))</f>
        <v>0</v>
      </c>
      <c r="V219" s="11">
        <f t="shared" si="9"/>
        <v>1</v>
      </c>
      <c r="W219" s="10" t="str">
        <f>IF(B219="","",IF(C219="","縣市未填,","") &amp; IF(D219="","單位未填, ","")     &amp;IF(AND(I219&lt;&gt;"",J219="",K219="",M219=""),"速樁項目錯誤,","")       &amp;IF(AND(OR(J219&lt;&gt;"",K219&lt;&gt;"",M219&lt;&gt;""),I219=""),"速樁組別未填,","")        &amp;IF(AND(T219=0,N219="",O219="",P219="",Q219=""),"未報名任何競賽項目,","")    &amp;IF(AND(設定!C$13="Y",OR(R219="",S219="")),"保險資料不完整,","")          &amp;IF(AND(N219="",O219&lt;&gt;""),"花樁組別未填,","") &amp;IF(AND(N219&lt;&gt;"",O219=""),"單人花樁未填",""))</f>
        <v/>
      </c>
      <c r="X219" s="2"/>
      <c r="Y219" t="str">
        <f t="shared" si="11"/>
        <v/>
      </c>
    </row>
    <row r="220" spans="1:25" x14ac:dyDescent="0.3">
      <c r="A220" s="98">
        <v>215</v>
      </c>
      <c r="B220" s="5"/>
      <c r="C220" s="6"/>
      <c r="D220" s="7"/>
      <c r="E220" s="6"/>
      <c r="F220" s="6"/>
      <c r="G220" s="32"/>
      <c r="H220" s="32"/>
      <c r="I220" s="8"/>
      <c r="J220" s="6"/>
      <c r="K220" s="6"/>
      <c r="L220" s="6"/>
      <c r="M220" s="6"/>
      <c r="N220" s="6"/>
      <c r="O220" s="6"/>
      <c r="P220" s="6"/>
      <c r="Q220" s="6"/>
      <c r="R220" s="5"/>
      <c r="S220" s="9"/>
      <c r="T220" s="94">
        <f t="shared" si="10"/>
        <v>0</v>
      </c>
      <c r="U220" s="36">
        <f>VALUE(IF(T220=0,"0","0") &amp; IF(T220=1,設定!F$19,"0") &amp;IF(T220=2,設定!F$20,"") &amp;IF(T220=3,設定!F$21,""))+VALUE(IF(O220="","0",設定!M$20))+VALUE(IF(P220="","0",設定!R$20))+VALUE(IF(Q220="","0",設定!W$20))</f>
        <v>0</v>
      </c>
      <c r="V220" s="11">
        <f t="shared" si="9"/>
        <v>1</v>
      </c>
      <c r="W220" s="10" t="str">
        <f>IF(B220="","",IF(C220="","縣市未填,","") &amp; IF(D220="","單位未填, ","")     &amp;IF(AND(I220&lt;&gt;"",J220="",K220="",M220=""),"速樁項目錯誤,","")       &amp;IF(AND(OR(J220&lt;&gt;"",K220&lt;&gt;"",M220&lt;&gt;""),I220=""),"速樁組別未填,","")        &amp;IF(AND(T220=0,N220="",O220="",P220="",Q220=""),"未報名任何競賽項目,","")    &amp;IF(AND(設定!C$13="Y",OR(R220="",S220="")),"保險資料不完整,","")          &amp;IF(AND(N220="",O220&lt;&gt;""),"花樁組別未填,","") &amp;IF(AND(N220&lt;&gt;"",O220=""),"單人花樁未填",""))</f>
        <v/>
      </c>
      <c r="X220" s="2"/>
      <c r="Y220" t="str">
        <f t="shared" si="11"/>
        <v/>
      </c>
    </row>
    <row r="221" spans="1:25" x14ac:dyDescent="0.3">
      <c r="A221" s="98">
        <v>216</v>
      </c>
      <c r="B221" s="5"/>
      <c r="C221" s="6"/>
      <c r="D221" s="7"/>
      <c r="E221" s="6"/>
      <c r="F221" s="6"/>
      <c r="G221" s="32"/>
      <c r="H221" s="32"/>
      <c r="I221" s="8"/>
      <c r="J221" s="6"/>
      <c r="K221" s="6"/>
      <c r="L221" s="6"/>
      <c r="M221" s="6"/>
      <c r="N221" s="6"/>
      <c r="O221" s="6"/>
      <c r="P221" s="6"/>
      <c r="Q221" s="6"/>
      <c r="R221" s="5"/>
      <c r="S221" s="9"/>
      <c r="T221" s="94">
        <f t="shared" si="10"/>
        <v>0</v>
      </c>
      <c r="U221" s="36">
        <f>VALUE(IF(T221=0,"0","0") &amp; IF(T221=1,設定!F$19,"0") &amp;IF(T221=2,設定!F$20,"") &amp;IF(T221=3,設定!F$21,""))+VALUE(IF(O221="","0",設定!M$20))+VALUE(IF(P221="","0",設定!R$20))+VALUE(IF(Q221="","0",設定!W$20))</f>
        <v>0</v>
      </c>
      <c r="V221" s="11">
        <f t="shared" si="9"/>
        <v>1</v>
      </c>
      <c r="W221" s="10" t="str">
        <f>IF(B221="","",IF(C221="","縣市未填,","") &amp; IF(D221="","單位未填, ","")     &amp;IF(AND(I221&lt;&gt;"",J221="",K221="",M221=""),"速樁項目錯誤,","")       &amp;IF(AND(OR(J221&lt;&gt;"",K221&lt;&gt;"",M221&lt;&gt;""),I221=""),"速樁組別未填,","")        &amp;IF(AND(T221=0,N221="",O221="",P221="",Q221=""),"未報名任何競賽項目,","")    &amp;IF(AND(設定!C$13="Y",OR(R221="",S221="")),"保險資料不完整,","")          &amp;IF(AND(N221="",O221&lt;&gt;""),"花樁組別未填,","") &amp;IF(AND(N221&lt;&gt;"",O221=""),"單人花樁未填",""))</f>
        <v/>
      </c>
      <c r="X221" s="2"/>
      <c r="Y221" t="str">
        <f t="shared" si="11"/>
        <v/>
      </c>
    </row>
    <row r="222" spans="1:25" x14ac:dyDescent="0.3">
      <c r="A222" s="98">
        <v>217</v>
      </c>
      <c r="B222" s="5"/>
      <c r="C222" s="6"/>
      <c r="D222" s="7"/>
      <c r="E222" s="6"/>
      <c r="F222" s="6"/>
      <c r="G222" s="32"/>
      <c r="H222" s="32"/>
      <c r="I222" s="8"/>
      <c r="J222" s="6"/>
      <c r="K222" s="6"/>
      <c r="L222" s="6"/>
      <c r="M222" s="6"/>
      <c r="N222" s="6"/>
      <c r="O222" s="6"/>
      <c r="P222" s="6"/>
      <c r="Q222" s="6"/>
      <c r="R222" s="5"/>
      <c r="S222" s="9"/>
      <c r="T222" s="94">
        <f t="shared" si="10"/>
        <v>0</v>
      </c>
      <c r="U222" s="36">
        <f>VALUE(IF(T222=0,"0","0") &amp; IF(T222=1,設定!F$19,"0") &amp;IF(T222=2,設定!F$20,"") &amp;IF(T222=3,設定!F$21,""))+VALUE(IF(O222="","0",設定!M$20))+VALUE(IF(P222="","0",設定!R$20))+VALUE(IF(Q222="","0",設定!W$20))</f>
        <v>0</v>
      </c>
      <c r="V222" s="11">
        <f t="shared" si="9"/>
        <v>1</v>
      </c>
      <c r="W222" s="10" t="str">
        <f>IF(B222="","",IF(C222="","縣市未填,","") &amp; IF(D222="","單位未填, ","")     &amp;IF(AND(I222&lt;&gt;"",J222="",K222="",M222=""),"速樁項目錯誤,","")       &amp;IF(AND(OR(J222&lt;&gt;"",K222&lt;&gt;"",M222&lt;&gt;""),I222=""),"速樁組別未填,","")        &amp;IF(AND(T222=0,N222="",O222="",P222="",Q222=""),"未報名任何競賽項目,","")    &amp;IF(AND(設定!C$13="Y",OR(R222="",S222="")),"保險資料不完整,","")          &amp;IF(AND(N222="",O222&lt;&gt;""),"花樁組別未填,","") &amp;IF(AND(N222&lt;&gt;"",O222=""),"單人花樁未填",""))</f>
        <v/>
      </c>
      <c r="X222" s="2"/>
      <c r="Y222" t="str">
        <f t="shared" si="11"/>
        <v/>
      </c>
    </row>
    <row r="223" spans="1:25" x14ac:dyDescent="0.3">
      <c r="A223" s="98">
        <v>218</v>
      </c>
      <c r="B223" s="5"/>
      <c r="C223" s="6"/>
      <c r="D223" s="7"/>
      <c r="E223" s="6"/>
      <c r="F223" s="6"/>
      <c r="G223" s="32"/>
      <c r="H223" s="32"/>
      <c r="I223" s="8"/>
      <c r="J223" s="6"/>
      <c r="K223" s="6"/>
      <c r="L223" s="6"/>
      <c r="M223" s="6"/>
      <c r="N223" s="6"/>
      <c r="O223" s="6"/>
      <c r="P223" s="6"/>
      <c r="Q223" s="6"/>
      <c r="R223" s="5"/>
      <c r="S223" s="9"/>
      <c r="T223" s="94">
        <f t="shared" si="10"/>
        <v>0</v>
      </c>
      <c r="U223" s="36">
        <f>VALUE(IF(T223=0,"0","0") &amp; IF(T223=1,設定!F$19,"0") &amp;IF(T223=2,設定!F$20,"") &amp;IF(T223=3,設定!F$21,""))+VALUE(IF(O223="","0",設定!M$20))+VALUE(IF(P223="","0",設定!R$20))+VALUE(IF(Q223="","0",設定!W$20))</f>
        <v>0</v>
      </c>
      <c r="V223" s="11">
        <f t="shared" si="9"/>
        <v>1</v>
      </c>
      <c r="W223" s="10" t="str">
        <f>IF(B223="","",IF(C223="","縣市未填,","") &amp; IF(D223="","單位未填, ","")     &amp;IF(AND(I223&lt;&gt;"",J223="",K223="",M223=""),"速樁項目錯誤,","")       &amp;IF(AND(OR(J223&lt;&gt;"",K223&lt;&gt;"",M223&lt;&gt;""),I223=""),"速樁組別未填,","")        &amp;IF(AND(T223=0,N223="",O223="",P223="",Q223=""),"未報名任何競賽項目,","")    &amp;IF(AND(設定!C$13="Y",OR(R223="",S223="")),"保險資料不完整,","")          &amp;IF(AND(N223="",O223&lt;&gt;""),"花樁組別未填,","") &amp;IF(AND(N223&lt;&gt;"",O223=""),"單人花樁未填",""))</f>
        <v/>
      </c>
      <c r="X223" s="2"/>
      <c r="Y223" t="str">
        <f t="shared" si="11"/>
        <v/>
      </c>
    </row>
    <row r="224" spans="1:25" x14ac:dyDescent="0.3">
      <c r="A224" s="98">
        <v>219</v>
      </c>
      <c r="B224" s="5"/>
      <c r="C224" s="6"/>
      <c r="D224" s="7"/>
      <c r="E224" s="6"/>
      <c r="F224" s="6"/>
      <c r="G224" s="32"/>
      <c r="H224" s="32"/>
      <c r="I224" s="8"/>
      <c r="J224" s="6"/>
      <c r="K224" s="6"/>
      <c r="L224" s="6"/>
      <c r="M224" s="6"/>
      <c r="N224" s="6"/>
      <c r="O224" s="6"/>
      <c r="P224" s="6"/>
      <c r="Q224" s="6"/>
      <c r="R224" s="5"/>
      <c r="S224" s="9"/>
      <c r="T224" s="94">
        <f t="shared" si="10"/>
        <v>0</v>
      </c>
      <c r="U224" s="36">
        <f>VALUE(IF(T224=0,"0","0") &amp; IF(T224=1,設定!F$19,"0") &amp;IF(T224=2,設定!F$20,"") &amp;IF(T224=3,設定!F$21,""))+VALUE(IF(O224="","0",設定!M$20))+VALUE(IF(P224="","0",設定!R$20))+VALUE(IF(Q224="","0",設定!W$20))</f>
        <v>0</v>
      </c>
      <c r="V224" s="11">
        <f t="shared" si="9"/>
        <v>1</v>
      </c>
      <c r="W224" s="10" t="str">
        <f>IF(B224="","",IF(C224="","縣市未填,","") &amp; IF(D224="","單位未填, ","")     &amp;IF(AND(I224&lt;&gt;"",J224="",K224="",M224=""),"速樁項目錯誤,","")       &amp;IF(AND(OR(J224&lt;&gt;"",K224&lt;&gt;"",M224&lt;&gt;""),I224=""),"速樁組別未填,","")        &amp;IF(AND(T224=0,N224="",O224="",P224="",Q224=""),"未報名任何競賽項目,","")    &amp;IF(AND(設定!C$13="Y",OR(R224="",S224="")),"保險資料不完整,","")          &amp;IF(AND(N224="",O224&lt;&gt;""),"花樁組別未填,","") &amp;IF(AND(N224&lt;&gt;"",O224=""),"單人花樁未填",""))</f>
        <v/>
      </c>
      <c r="X224" s="2"/>
      <c r="Y224" t="str">
        <f t="shared" si="11"/>
        <v/>
      </c>
    </row>
    <row r="225" spans="1:25" x14ac:dyDescent="0.3">
      <c r="A225" s="98">
        <v>220</v>
      </c>
      <c r="B225" s="5"/>
      <c r="C225" s="6"/>
      <c r="D225" s="7"/>
      <c r="E225" s="6"/>
      <c r="F225" s="6"/>
      <c r="G225" s="32"/>
      <c r="H225" s="32"/>
      <c r="I225" s="8"/>
      <c r="J225" s="6"/>
      <c r="K225" s="6"/>
      <c r="L225" s="6"/>
      <c r="M225" s="6"/>
      <c r="N225" s="6"/>
      <c r="O225" s="6"/>
      <c r="P225" s="6"/>
      <c r="Q225" s="6"/>
      <c r="R225" s="5"/>
      <c r="S225" s="9"/>
      <c r="T225" s="94">
        <f t="shared" si="10"/>
        <v>0</v>
      </c>
      <c r="U225" s="36">
        <f>VALUE(IF(T225=0,"0","0") &amp; IF(T225=1,設定!F$19,"0") &amp;IF(T225=2,設定!F$20,"") &amp;IF(T225=3,設定!F$21,""))+VALUE(IF(O225="","0",設定!M$20))+VALUE(IF(P225="","0",設定!R$20))+VALUE(IF(Q225="","0",設定!W$20))</f>
        <v>0</v>
      </c>
      <c r="V225" s="11">
        <f t="shared" si="9"/>
        <v>1</v>
      </c>
      <c r="W225" s="10" t="str">
        <f>IF(B225="","",IF(C225="","縣市未填,","") &amp; IF(D225="","單位未填, ","")     &amp;IF(AND(I225&lt;&gt;"",J225="",K225="",M225=""),"速樁項目錯誤,","")       &amp;IF(AND(OR(J225&lt;&gt;"",K225&lt;&gt;"",M225&lt;&gt;""),I225=""),"速樁組別未填,","")        &amp;IF(AND(T225=0,N225="",O225="",P225="",Q225=""),"未報名任何競賽項目,","")    &amp;IF(AND(設定!C$13="Y",OR(R225="",S225="")),"保險資料不完整,","")          &amp;IF(AND(N225="",O225&lt;&gt;""),"花樁組別未填,","") &amp;IF(AND(N225&lt;&gt;"",O225=""),"單人花樁未填",""))</f>
        <v/>
      </c>
      <c r="X225" s="2"/>
      <c r="Y225" t="str">
        <f t="shared" si="11"/>
        <v/>
      </c>
    </row>
    <row r="226" spans="1:25" x14ac:dyDescent="0.3">
      <c r="A226" s="98">
        <v>221</v>
      </c>
      <c r="B226" s="5"/>
      <c r="C226" s="6"/>
      <c r="D226" s="7"/>
      <c r="E226" s="6"/>
      <c r="F226" s="6"/>
      <c r="G226" s="32"/>
      <c r="H226" s="32"/>
      <c r="I226" s="8"/>
      <c r="J226" s="6"/>
      <c r="K226" s="6"/>
      <c r="L226" s="6"/>
      <c r="M226" s="6"/>
      <c r="N226" s="6"/>
      <c r="O226" s="6"/>
      <c r="P226" s="6"/>
      <c r="Q226" s="6"/>
      <c r="R226" s="5"/>
      <c r="S226" s="9"/>
      <c r="T226" s="94">
        <f t="shared" si="10"/>
        <v>0</v>
      </c>
      <c r="U226" s="36">
        <f>VALUE(IF(T226=0,"0","0") &amp; IF(T226=1,設定!F$19,"0") &amp;IF(T226=2,設定!F$20,"") &amp;IF(T226=3,設定!F$21,""))+VALUE(IF(O226="","0",設定!M$20))+VALUE(IF(P226="","0",設定!R$20))+VALUE(IF(Q226="","0",設定!W$20))</f>
        <v>0</v>
      </c>
      <c r="V226" s="11">
        <f t="shared" si="9"/>
        <v>1</v>
      </c>
      <c r="W226" s="10" t="str">
        <f>IF(B226="","",IF(C226="","縣市未填,","") &amp; IF(D226="","單位未填, ","")     &amp;IF(AND(I226&lt;&gt;"",J226="",K226="",M226=""),"速樁項目錯誤,","")       &amp;IF(AND(OR(J226&lt;&gt;"",K226&lt;&gt;"",M226&lt;&gt;""),I226=""),"速樁組別未填,","")        &amp;IF(AND(T226=0,N226="",O226="",P226="",Q226=""),"未報名任何競賽項目,","")    &amp;IF(AND(設定!C$13="Y",OR(R226="",S226="")),"保險資料不完整,","")          &amp;IF(AND(N226="",O226&lt;&gt;""),"花樁組別未填,","") &amp;IF(AND(N226&lt;&gt;"",O226=""),"單人花樁未填",""))</f>
        <v/>
      </c>
      <c r="X226" s="2"/>
      <c r="Y226" t="str">
        <f t="shared" si="11"/>
        <v/>
      </c>
    </row>
    <row r="227" spans="1:25" x14ac:dyDescent="0.3">
      <c r="A227" s="98">
        <v>222</v>
      </c>
      <c r="B227" s="5"/>
      <c r="C227" s="6"/>
      <c r="D227" s="7"/>
      <c r="E227" s="6"/>
      <c r="F227" s="6"/>
      <c r="G227" s="32"/>
      <c r="H227" s="32"/>
      <c r="I227" s="8"/>
      <c r="J227" s="6"/>
      <c r="K227" s="6"/>
      <c r="L227" s="6"/>
      <c r="M227" s="6"/>
      <c r="N227" s="6"/>
      <c r="O227" s="6"/>
      <c r="P227" s="6"/>
      <c r="Q227" s="6"/>
      <c r="R227" s="5"/>
      <c r="S227" s="9"/>
      <c r="T227" s="94">
        <f t="shared" si="10"/>
        <v>0</v>
      </c>
      <c r="U227" s="36">
        <f>VALUE(IF(T227=0,"0","0") &amp; IF(T227=1,設定!F$19,"0") &amp;IF(T227=2,設定!F$20,"") &amp;IF(T227=3,設定!F$21,""))+VALUE(IF(O227="","0",設定!M$20))+VALUE(IF(P227="","0",設定!R$20))+VALUE(IF(Q227="","0",設定!W$20))</f>
        <v>0</v>
      </c>
      <c r="V227" s="11">
        <f t="shared" si="9"/>
        <v>1</v>
      </c>
      <c r="W227" s="10" t="str">
        <f>IF(B227="","",IF(C227="","縣市未填,","") &amp; IF(D227="","單位未填, ","")     &amp;IF(AND(I227&lt;&gt;"",J227="",K227="",M227=""),"速樁項目錯誤,","")       &amp;IF(AND(OR(J227&lt;&gt;"",K227&lt;&gt;"",M227&lt;&gt;""),I227=""),"速樁組別未填,","")        &amp;IF(AND(T227=0,N227="",O227="",P227="",Q227=""),"未報名任何競賽項目,","")    &amp;IF(AND(設定!C$13="Y",OR(R227="",S227="")),"保險資料不完整,","")          &amp;IF(AND(N227="",O227&lt;&gt;""),"花樁組別未填,","") &amp;IF(AND(N227&lt;&gt;"",O227=""),"單人花樁未填",""))</f>
        <v/>
      </c>
      <c r="X227" s="2"/>
      <c r="Y227" t="str">
        <f t="shared" si="11"/>
        <v/>
      </c>
    </row>
    <row r="228" spans="1:25" x14ac:dyDescent="0.3">
      <c r="A228" s="98">
        <v>223</v>
      </c>
      <c r="B228" s="5"/>
      <c r="C228" s="6"/>
      <c r="D228" s="7"/>
      <c r="E228" s="6"/>
      <c r="F228" s="6"/>
      <c r="G228" s="32"/>
      <c r="H228" s="32"/>
      <c r="I228" s="8"/>
      <c r="J228" s="6"/>
      <c r="K228" s="6"/>
      <c r="L228" s="6"/>
      <c r="M228" s="6"/>
      <c r="N228" s="6"/>
      <c r="O228" s="6"/>
      <c r="P228" s="6"/>
      <c r="Q228" s="6"/>
      <c r="R228" s="5"/>
      <c r="S228" s="9"/>
      <c r="T228" s="94">
        <f t="shared" si="10"/>
        <v>0</v>
      </c>
      <c r="U228" s="36">
        <f>VALUE(IF(T228=0,"0","0") &amp; IF(T228=1,設定!F$19,"0") &amp;IF(T228=2,設定!F$20,"") &amp;IF(T228=3,設定!F$21,""))+VALUE(IF(O228="","0",設定!M$20))+VALUE(IF(P228="","0",設定!R$20))+VALUE(IF(Q228="","0",設定!W$20))</f>
        <v>0</v>
      </c>
      <c r="V228" s="11">
        <f t="shared" si="9"/>
        <v>1</v>
      </c>
      <c r="W228" s="10" t="str">
        <f>IF(B228="","",IF(C228="","縣市未填,","") &amp; IF(D228="","單位未填, ","")     &amp;IF(AND(I228&lt;&gt;"",J228="",K228="",M228=""),"速樁項目錯誤,","")       &amp;IF(AND(OR(J228&lt;&gt;"",K228&lt;&gt;"",M228&lt;&gt;""),I228=""),"速樁組別未填,","")        &amp;IF(AND(T228=0,N228="",O228="",P228="",Q228=""),"未報名任何競賽項目,","")    &amp;IF(AND(設定!C$13="Y",OR(R228="",S228="")),"保險資料不完整,","")          &amp;IF(AND(N228="",O228&lt;&gt;""),"花樁組別未填,","") &amp;IF(AND(N228&lt;&gt;"",O228=""),"單人花樁未填",""))</f>
        <v/>
      </c>
      <c r="X228" s="2"/>
      <c r="Y228" t="str">
        <f t="shared" si="11"/>
        <v/>
      </c>
    </row>
    <row r="229" spans="1:25" x14ac:dyDescent="0.3">
      <c r="A229" s="98">
        <v>224</v>
      </c>
      <c r="B229" s="5"/>
      <c r="C229" s="6"/>
      <c r="D229" s="7"/>
      <c r="E229" s="6"/>
      <c r="F229" s="6"/>
      <c r="G229" s="32"/>
      <c r="H229" s="32"/>
      <c r="I229" s="8"/>
      <c r="J229" s="6"/>
      <c r="K229" s="6"/>
      <c r="L229" s="6"/>
      <c r="M229" s="6"/>
      <c r="N229" s="6"/>
      <c r="O229" s="6"/>
      <c r="P229" s="6"/>
      <c r="Q229" s="6"/>
      <c r="R229" s="5"/>
      <c r="S229" s="9"/>
      <c r="T229" s="94">
        <f t="shared" si="10"/>
        <v>0</v>
      </c>
      <c r="U229" s="36">
        <f>VALUE(IF(T229=0,"0","0") &amp; IF(T229=1,設定!F$19,"0") &amp;IF(T229=2,設定!F$20,"") &amp;IF(T229=3,設定!F$21,""))+VALUE(IF(O229="","0",設定!M$20))+VALUE(IF(P229="","0",設定!R$20))+VALUE(IF(Q229="","0",設定!W$20))</f>
        <v>0</v>
      </c>
      <c r="V229" s="11">
        <f t="shared" si="9"/>
        <v>1</v>
      </c>
      <c r="W229" s="10" t="str">
        <f>IF(B229="","",IF(C229="","縣市未填,","") &amp; IF(D229="","單位未填, ","")     &amp;IF(AND(I229&lt;&gt;"",J229="",K229="",M229=""),"速樁項目錯誤,","")       &amp;IF(AND(OR(J229&lt;&gt;"",K229&lt;&gt;"",M229&lt;&gt;""),I229=""),"速樁組別未填,","")        &amp;IF(AND(T229=0,N229="",O229="",P229="",Q229=""),"未報名任何競賽項目,","")    &amp;IF(AND(設定!C$13="Y",OR(R229="",S229="")),"保險資料不完整,","")          &amp;IF(AND(N229="",O229&lt;&gt;""),"花樁組別未填,","") &amp;IF(AND(N229&lt;&gt;"",O229=""),"單人花樁未填",""))</f>
        <v/>
      </c>
      <c r="X229" s="2"/>
      <c r="Y229" t="str">
        <f t="shared" si="11"/>
        <v/>
      </c>
    </row>
    <row r="230" spans="1:25" x14ac:dyDescent="0.3">
      <c r="A230" s="98">
        <v>225</v>
      </c>
      <c r="B230" s="5"/>
      <c r="C230" s="6"/>
      <c r="D230" s="7"/>
      <c r="E230" s="6"/>
      <c r="F230" s="6"/>
      <c r="G230" s="32"/>
      <c r="H230" s="32"/>
      <c r="I230" s="8"/>
      <c r="J230" s="6"/>
      <c r="K230" s="6"/>
      <c r="L230" s="6"/>
      <c r="M230" s="6"/>
      <c r="N230" s="6"/>
      <c r="O230" s="6"/>
      <c r="P230" s="6"/>
      <c r="Q230" s="6"/>
      <c r="R230" s="5"/>
      <c r="S230" s="9"/>
      <c r="T230" s="94">
        <f t="shared" si="10"/>
        <v>0</v>
      </c>
      <c r="U230" s="36">
        <f>VALUE(IF(T230=0,"0","0") &amp; IF(T230=1,設定!F$19,"0") &amp;IF(T230=2,設定!F$20,"") &amp;IF(T230=3,設定!F$21,""))+VALUE(IF(O230="","0",設定!M$20))+VALUE(IF(P230="","0",設定!R$20))+VALUE(IF(Q230="","0",設定!W$20))</f>
        <v>0</v>
      </c>
      <c r="V230" s="11">
        <f t="shared" si="9"/>
        <v>1</v>
      </c>
      <c r="W230" s="10" t="str">
        <f>IF(B230="","",IF(C230="","縣市未填,","") &amp; IF(D230="","單位未填, ","")     &amp;IF(AND(I230&lt;&gt;"",J230="",K230="",M230=""),"速樁項目錯誤,","")       &amp;IF(AND(OR(J230&lt;&gt;"",K230&lt;&gt;"",M230&lt;&gt;""),I230=""),"速樁組別未填,","")        &amp;IF(AND(T230=0,N230="",O230="",P230="",Q230=""),"未報名任何競賽項目,","")    &amp;IF(AND(設定!C$13="Y",OR(R230="",S230="")),"保險資料不完整,","")          &amp;IF(AND(N230="",O230&lt;&gt;""),"花樁組別未填,","") &amp;IF(AND(N230&lt;&gt;"",O230=""),"單人花樁未填",""))</f>
        <v/>
      </c>
      <c r="X230" s="2"/>
      <c r="Y230" t="str">
        <f t="shared" si="11"/>
        <v/>
      </c>
    </row>
    <row r="231" spans="1:25" x14ac:dyDescent="0.3">
      <c r="A231" s="98">
        <v>226</v>
      </c>
      <c r="B231" s="5"/>
      <c r="C231" s="6"/>
      <c r="D231" s="7"/>
      <c r="E231" s="6"/>
      <c r="F231" s="6"/>
      <c r="G231" s="32"/>
      <c r="H231" s="32"/>
      <c r="I231" s="8"/>
      <c r="J231" s="6"/>
      <c r="K231" s="6"/>
      <c r="L231" s="6"/>
      <c r="M231" s="6"/>
      <c r="N231" s="6"/>
      <c r="O231" s="6"/>
      <c r="P231" s="6"/>
      <c r="Q231" s="6"/>
      <c r="R231" s="5"/>
      <c r="S231" s="9"/>
      <c r="T231" s="94">
        <f t="shared" si="10"/>
        <v>0</v>
      </c>
      <c r="U231" s="36">
        <f>VALUE(IF(T231=0,"0","0") &amp; IF(T231=1,設定!F$19,"0") &amp;IF(T231=2,設定!F$20,"") &amp;IF(T231=3,設定!F$21,""))+VALUE(IF(O231="","0",設定!M$20))+VALUE(IF(P231="","0",設定!R$20))+VALUE(IF(Q231="","0",設定!W$20))</f>
        <v>0</v>
      </c>
      <c r="V231" s="11">
        <f t="shared" si="9"/>
        <v>1</v>
      </c>
      <c r="W231" s="10" t="str">
        <f>IF(B231="","",IF(C231="","縣市未填,","") &amp; IF(D231="","單位未填, ","")     &amp;IF(AND(I231&lt;&gt;"",J231="",K231="",M231=""),"速樁項目錯誤,","")       &amp;IF(AND(OR(J231&lt;&gt;"",K231&lt;&gt;"",M231&lt;&gt;""),I231=""),"速樁組別未填,","")        &amp;IF(AND(T231=0,N231="",O231="",P231="",Q231=""),"未報名任何競賽項目,","")    &amp;IF(AND(設定!C$13="Y",OR(R231="",S231="")),"保險資料不完整,","")          &amp;IF(AND(N231="",O231&lt;&gt;""),"花樁組別未填,","") &amp;IF(AND(N231&lt;&gt;"",O231=""),"單人花樁未填",""))</f>
        <v/>
      </c>
      <c r="X231" s="2"/>
      <c r="Y231" t="str">
        <f t="shared" si="11"/>
        <v/>
      </c>
    </row>
    <row r="232" spans="1:25" x14ac:dyDescent="0.3">
      <c r="A232" s="98">
        <v>227</v>
      </c>
      <c r="B232" s="5"/>
      <c r="C232" s="6"/>
      <c r="D232" s="7"/>
      <c r="E232" s="6"/>
      <c r="F232" s="6"/>
      <c r="G232" s="32"/>
      <c r="H232" s="32"/>
      <c r="I232" s="8"/>
      <c r="J232" s="6"/>
      <c r="K232" s="6"/>
      <c r="L232" s="6"/>
      <c r="M232" s="6"/>
      <c r="N232" s="6"/>
      <c r="O232" s="6"/>
      <c r="P232" s="6"/>
      <c r="Q232" s="6"/>
      <c r="R232" s="5"/>
      <c r="S232" s="9"/>
      <c r="T232" s="94">
        <f t="shared" si="10"/>
        <v>0</v>
      </c>
      <c r="U232" s="36">
        <f>VALUE(IF(T232=0,"0","0") &amp; IF(T232=1,設定!F$19,"0") &amp;IF(T232=2,設定!F$20,"") &amp;IF(T232=3,設定!F$21,""))+VALUE(IF(O232="","0",設定!M$20))+VALUE(IF(P232="","0",設定!R$20))+VALUE(IF(Q232="","0",設定!W$20))</f>
        <v>0</v>
      </c>
      <c r="V232" s="11">
        <f t="shared" si="9"/>
        <v>1</v>
      </c>
      <c r="W232" s="10" t="str">
        <f>IF(B232="","",IF(C232="","縣市未填,","") &amp; IF(D232="","單位未填, ","")     &amp;IF(AND(I232&lt;&gt;"",J232="",K232="",M232=""),"速樁項目錯誤,","")       &amp;IF(AND(OR(J232&lt;&gt;"",K232&lt;&gt;"",M232&lt;&gt;""),I232=""),"速樁組別未填,","")        &amp;IF(AND(T232=0,N232="",O232="",P232="",Q232=""),"未報名任何競賽項目,","")    &amp;IF(AND(設定!C$13="Y",OR(R232="",S232="")),"保險資料不完整,","")          &amp;IF(AND(N232="",O232&lt;&gt;""),"花樁組別未填,","") &amp;IF(AND(N232&lt;&gt;"",O232=""),"單人花樁未填",""))</f>
        <v/>
      </c>
      <c r="X232" s="2"/>
      <c r="Y232" t="str">
        <f t="shared" si="11"/>
        <v/>
      </c>
    </row>
    <row r="233" spans="1:25" x14ac:dyDescent="0.3">
      <c r="A233" s="98">
        <v>228</v>
      </c>
      <c r="B233" s="5"/>
      <c r="C233" s="6"/>
      <c r="D233" s="7"/>
      <c r="E233" s="6"/>
      <c r="F233" s="6"/>
      <c r="G233" s="32"/>
      <c r="H233" s="32"/>
      <c r="I233" s="8"/>
      <c r="J233" s="6"/>
      <c r="K233" s="6"/>
      <c r="L233" s="6"/>
      <c r="M233" s="6"/>
      <c r="N233" s="6"/>
      <c r="O233" s="6"/>
      <c r="P233" s="6"/>
      <c r="Q233" s="6"/>
      <c r="R233" s="5"/>
      <c r="S233" s="9"/>
      <c r="T233" s="94">
        <f t="shared" si="10"/>
        <v>0</v>
      </c>
      <c r="U233" s="36">
        <f>VALUE(IF(T233=0,"0","0") &amp; IF(T233=1,設定!F$19,"0") &amp;IF(T233=2,設定!F$20,"") &amp;IF(T233=3,設定!F$21,""))+VALUE(IF(O233="","0",設定!M$20))+VALUE(IF(P233="","0",設定!R$20))+VALUE(IF(Q233="","0",設定!W$20))</f>
        <v>0</v>
      </c>
      <c r="V233" s="11">
        <f t="shared" si="9"/>
        <v>1</v>
      </c>
      <c r="W233" s="10" t="str">
        <f>IF(B233="","",IF(C233="","縣市未填,","") &amp; IF(D233="","單位未填, ","")     &amp;IF(AND(I233&lt;&gt;"",J233="",K233="",M233=""),"速樁項目錯誤,","")       &amp;IF(AND(OR(J233&lt;&gt;"",K233&lt;&gt;"",M233&lt;&gt;""),I233=""),"速樁組別未填,","")        &amp;IF(AND(T233=0,N233="",O233="",P233="",Q233=""),"未報名任何競賽項目,","")    &amp;IF(AND(設定!C$13="Y",OR(R233="",S233="")),"保險資料不完整,","")          &amp;IF(AND(N233="",O233&lt;&gt;""),"花樁組別未填,","") &amp;IF(AND(N233&lt;&gt;"",O233=""),"單人花樁未填",""))</f>
        <v/>
      </c>
      <c r="X233" s="2"/>
      <c r="Y233" t="str">
        <f t="shared" si="11"/>
        <v/>
      </c>
    </row>
    <row r="234" spans="1:25" x14ac:dyDescent="0.3">
      <c r="A234" s="98">
        <v>229</v>
      </c>
      <c r="B234" s="5"/>
      <c r="C234" s="6"/>
      <c r="D234" s="7"/>
      <c r="E234" s="6"/>
      <c r="F234" s="6"/>
      <c r="G234" s="32"/>
      <c r="H234" s="32"/>
      <c r="I234" s="8"/>
      <c r="J234" s="6"/>
      <c r="K234" s="6"/>
      <c r="L234" s="6"/>
      <c r="M234" s="6"/>
      <c r="N234" s="6"/>
      <c r="O234" s="6"/>
      <c r="P234" s="6"/>
      <c r="Q234" s="6"/>
      <c r="R234" s="5"/>
      <c r="S234" s="9"/>
      <c r="T234" s="94">
        <f t="shared" si="10"/>
        <v>0</v>
      </c>
      <c r="U234" s="36">
        <f>VALUE(IF(T234=0,"0","0") &amp; IF(T234=1,設定!F$19,"0") &amp;IF(T234=2,設定!F$20,"") &amp;IF(T234=3,設定!F$21,""))+VALUE(IF(O234="","0",設定!M$20))+VALUE(IF(P234="","0",設定!R$20))+VALUE(IF(Q234="","0",設定!W$20))</f>
        <v>0</v>
      </c>
      <c r="V234" s="11">
        <f t="shared" si="9"/>
        <v>1</v>
      </c>
      <c r="W234" s="10" t="str">
        <f>IF(B234="","",IF(C234="","縣市未填,","") &amp; IF(D234="","單位未填, ","")     &amp;IF(AND(I234&lt;&gt;"",J234="",K234="",M234=""),"速樁項目錯誤,","")       &amp;IF(AND(OR(J234&lt;&gt;"",K234&lt;&gt;"",M234&lt;&gt;""),I234=""),"速樁組別未填,","")        &amp;IF(AND(T234=0,N234="",O234="",P234="",Q234=""),"未報名任何競賽項目,","")    &amp;IF(AND(設定!C$13="Y",OR(R234="",S234="")),"保險資料不完整,","")          &amp;IF(AND(N234="",O234&lt;&gt;""),"花樁組別未填,","") &amp;IF(AND(N234&lt;&gt;"",O234=""),"單人花樁未填",""))</f>
        <v/>
      </c>
      <c r="X234" s="2"/>
      <c r="Y234" t="str">
        <f t="shared" si="11"/>
        <v/>
      </c>
    </row>
    <row r="235" spans="1:25" x14ac:dyDescent="0.3">
      <c r="A235" s="98">
        <v>230</v>
      </c>
      <c r="B235" s="5"/>
      <c r="C235" s="6"/>
      <c r="D235" s="7"/>
      <c r="E235" s="6"/>
      <c r="F235" s="6"/>
      <c r="G235" s="32"/>
      <c r="H235" s="32"/>
      <c r="I235" s="8"/>
      <c r="J235" s="6"/>
      <c r="K235" s="6"/>
      <c r="L235" s="6"/>
      <c r="M235" s="6"/>
      <c r="N235" s="6"/>
      <c r="O235" s="6"/>
      <c r="P235" s="6"/>
      <c r="Q235" s="6"/>
      <c r="R235" s="5"/>
      <c r="S235" s="9"/>
      <c r="T235" s="94">
        <f t="shared" si="10"/>
        <v>0</v>
      </c>
      <c r="U235" s="36">
        <f>VALUE(IF(T235=0,"0","0") &amp; IF(T235=1,設定!F$19,"0") &amp;IF(T235=2,設定!F$20,"") &amp;IF(T235=3,設定!F$21,""))+VALUE(IF(O235="","0",設定!M$20))+VALUE(IF(P235="","0",設定!R$20))+VALUE(IF(Q235="","0",設定!W$20))</f>
        <v>0</v>
      </c>
      <c r="V235" s="11">
        <f t="shared" si="9"/>
        <v>1</v>
      </c>
      <c r="W235" s="10" t="str">
        <f>IF(B235="","",IF(C235="","縣市未填,","") &amp; IF(D235="","單位未填, ","")     &amp;IF(AND(I235&lt;&gt;"",J235="",K235="",M235=""),"速樁項目錯誤,","")       &amp;IF(AND(OR(J235&lt;&gt;"",K235&lt;&gt;"",M235&lt;&gt;""),I235=""),"速樁組別未填,","")        &amp;IF(AND(T235=0,N235="",O235="",P235="",Q235=""),"未報名任何競賽項目,","")    &amp;IF(AND(設定!C$13="Y",OR(R235="",S235="")),"保險資料不完整,","")          &amp;IF(AND(N235="",O235&lt;&gt;""),"花樁組別未填,","") &amp;IF(AND(N235&lt;&gt;"",O235=""),"單人花樁未填",""))</f>
        <v/>
      </c>
      <c r="X235" s="2"/>
      <c r="Y235" t="str">
        <f t="shared" si="11"/>
        <v/>
      </c>
    </row>
    <row r="236" spans="1:25" x14ac:dyDescent="0.3">
      <c r="A236" s="98">
        <v>231</v>
      </c>
      <c r="B236" s="5"/>
      <c r="C236" s="6"/>
      <c r="D236" s="7"/>
      <c r="E236" s="6"/>
      <c r="F236" s="6"/>
      <c r="G236" s="32"/>
      <c r="H236" s="32"/>
      <c r="I236" s="8"/>
      <c r="J236" s="6"/>
      <c r="K236" s="6"/>
      <c r="L236" s="6"/>
      <c r="M236" s="6"/>
      <c r="N236" s="6"/>
      <c r="O236" s="6"/>
      <c r="P236" s="6"/>
      <c r="Q236" s="6"/>
      <c r="R236" s="5"/>
      <c r="S236" s="9"/>
      <c r="T236" s="94">
        <f t="shared" si="10"/>
        <v>0</v>
      </c>
      <c r="U236" s="36">
        <f>VALUE(IF(T236=0,"0","0") &amp; IF(T236=1,設定!F$19,"0") &amp;IF(T236=2,設定!F$20,"") &amp;IF(T236=3,設定!F$21,""))+VALUE(IF(O236="","0",設定!M$20))+VALUE(IF(P236="","0",設定!R$20))+VALUE(IF(Q236="","0",設定!W$20))</f>
        <v>0</v>
      </c>
      <c r="V236" s="11">
        <f t="shared" si="9"/>
        <v>1</v>
      </c>
      <c r="W236" s="10" t="str">
        <f>IF(B236="","",IF(C236="","縣市未填,","") &amp; IF(D236="","單位未填, ","")     &amp;IF(AND(I236&lt;&gt;"",J236="",K236="",M236=""),"速樁項目錯誤,","")       &amp;IF(AND(OR(J236&lt;&gt;"",K236&lt;&gt;"",M236&lt;&gt;""),I236=""),"速樁組別未填,","")        &amp;IF(AND(T236=0,N236="",O236="",P236="",Q236=""),"未報名任何競賽項目,","")    &amp;IF(AND(設定!C$13="Y",OR(R236="",S236="")),"保險資料不完整,","")          &amp;IF(AND(N236="",O236&lt;&gt;""),"花樁組別未填,","") &amp;IF(AND(N236&lt;&gt;"",O236=""),"單人花樁未填",""))</f>
        <v/>
      </c>
      <c r="X236" s="2"/>
      <c r="Y236" t="str">
        <f t="shared" si="11"/>
        <v/>
      </c>
    </row>
    <row r="237" spans="1:25" x14ac:dyDescent="0.3">
      <c r="A237" s="98">
        <v>232</v>
      </c>
      <c r="B237" s="5"/>
      <c r="C237" s="6"/>
      <c r="D237" s="7"/>
      <c r="E237" s="6"/>
      <c r="F237" s="6"/>
      <c r="G237" s="32"/>
      <c r="H237" s="32"/>
      <c r="I237" s="8"/>
      <c r="J237" s="6"/>
      <c r="K237" s="6"/>
      <c r="L237" s="6"/>
      <c r="M237" s="6"/>
      <c r="N237" s="6"/>
      <c r="O237" s="6"/>
      <c r="P237" s="6"/>
      <c r="Q237" s="6"/>
      <c r="R237" s="5"/>
      <c r="S237" s="9"/>
      <c r="T237" s="94">
        <f t="shared" si="10"/>
        <v>0</v>
      </c>
      <c r="U237" s="36">
        <f>VALUE(IF(T237=0,"0","0") &amp; IF(T237=1,設定!F$19,"0") &amp;IF(T237=2,設定!F$20,"") &amp;IF(T237=3,設定!F$21,""))+VALUE(IF(O237="","0",設定!M$20))+VALUE(IF(P237="","0",設定!R$20))+VALUE(IF(Q237="","0",設定!W$20))</f>
        <v>0</v>
      </c>
      <c r="V237" s="11">
        <f t="shared" si="9"/>
        <v>1</v>
      </c>
      <c r="W237" s="10" t="str">
        <f>IF(B237="","",IF(C237="","縣市未填,","") &amp; IF(D237="","單位未填, ","")     &amp;IF(AND(I237&lt;&gt;"",J237="",K237="",M237=""),"速樁項目錯誤,","")       &amp;IF(AND(OR(J237&lt;&gt;"",K237&lt;&gt;"",M237&lt;&gt;""),I237=""),"速樁組別未填,","")        &amp;IF(AND(T237=0,N237="",O237="",P237="",Q237=""),"未報名任何競賽項目,","")    &amp;IF(AND(設定!C$13="Y",OR(R237="",S237="")),"保險資料不完整,","")          &amp;IF(AND(N237="",O237&lt;&gt;""),"花樁組別未填,","") &amp;IF(AND(N237&lt;&gt;"",O237=""),"單人花樁未填",""))</f>
        <v/>
      </c>
      <c r="X237" s="2"/>
      <c r="Y237" t="str">
        <f t="shared" si="11"/>
        <v/>
      </c>
    </row>
    <row r="238" spans="1:25" x14ac:dyDescent="0.3">
      <c r="A238" s="98">
        <v>233</v>
      </c>
      <c r="B238" s="5"/>
      <c r="C238" s="6"/>
      <c r="D238" s="7"/>
      <c r="E238" s="6"/>
      <c r="F238" s="6"/>
      <c r="G238" s="32"/>
      <c r="H238" s="32"/>
      <c r="I238" s="8"/>
      <c r="J238" s="6"/>
      <c r="K238" s="6"/>
      <c r="L238" s="6"/>
      <c r="M238" s="6"/>
      <c r="N238" s="6"/>
      <c r="O238" s="6"/>
      <c r="P238" s="6"/>
      <c r="Q238" s="6"/>
      <c r="R238" s="5"/>
      <c r="S238" s="9"/>
      <c r="T238" s="94">
        <f t="shared" si="10"/>
        <v>0</v>
      </c>
      <c r="U238" s="36">
        <f>VALUE(IF(T238=0,"0","0") &amp; IF(T238=1,設定!F$19,"0") &amp;IF(T238=2,設定!F$20,"") &amp;IF(T238=3,設定!F$21,""))+VALUE(IF(O238="","0",設定!M$20))+VALUE(IF(P238="","0",設定!R$20))+VALUE(IF(Q238="","0",設定!W$20))</f>
        <v>0</v>
      </c>
      <c r="V238" s="11">
        <f t="shared" si="9"/>
        <v>1</v>
      </c>
      <c r="W238" s="10" t="str">
        <f>IF(B238="","",IF(C238="","縣市未填,","") &amp; IF(D238="","單位未填, ","")     &amp;IF(AND(I238&lt;&gt;"",J238="",K238="",M238=""),"速樁項目錯誤,","")       &amp;IF(AND(OR(J238&lt;&gt;"",K238&lt;&gt;"",M238&lt;&gt;""),I238=""),"速樁組別未填,","")        &amp;IF(AND(T238=0,N238="",O238="",P238="",Q238=""),"未報名任何競賽項目,","")    &amp;IF(AND(設定!C$13="Y",OR(R238="",S238="")),"保險資料不完整,","")          &amp;IF(AND(N238="",O238&lt;&gt;""),"花樁組別未填,","") &amp;IF(AND(N238&lt;&gt;"",O238=""),"單人花樁未填",""))</f>
        <v/>
      </c>
      <c r="X238" s="2"/>
      <c r="Y238" t="str">
        <f t="shared" si="11"/>
        <v/>
      </c>
    </row>
    <row r="239" spans="1:25" x14ac:dyDescent="0.3">
      <c r="A239" s="98">
        <v>234</v>
      </c>
      <c r="B239" s="5"/>
      <c r="C239" s="6"/>
      <c r="D239" s="7"/>
      <c r="E239" s="6"/>
      <c r="F239" s="6"/>
      <c r="G239" s="32"/>
      <c r="H239" s="32"/>
      <c r="I239" s="8"/>
      <c r="J239" s="6"/>
      <c r="K239" s="6"/>
      <c r="L239" s="6"/>
      <c r="M239" s="6"/>
      <c r="N239" s="6"/>
      <c r="O239" s="6"/>
      <c r="P239" s="6"/>
      <c r="Q239" s="6"/>
      <c r="R239" s="5"/>
      <c r="S239" s="9"/>
      <c r="T239" s="94">
        <f t="shared" si="10"/>
        <v>0</v>
      </c>
      <c r="U239" s="36">
        <f>VALUE(IF(T239=0,"0","0") &amp; IF(T239=1,設定!F$19,"0") &amp;IF(T239=2,設定!F$20,"") &amp;IF(T239=3,設定!F$21,""))+VALUE(IF(O239="","0",設定!M$20))+VALUE(IF(P239="","0",設定!R$20))+VALUE(IF(Q239="","0",設定!W$20))</f>
        <v>0</v>
      </c>
      <c r="V239" s="11">
        <f t="shared" si="9"/>
        <v>1</v>
      </c>
      <c r="W239" s="10" t="str">
        <f>IF(B239="","",IF(C239="","縣市未填,","") &amp; IF(D239="","單位未填, ","")     &amp;IF(AND(I239&lt;&gt;"",J239="",K239="",M239=""),"速樁項目錯誤,","")       &amp;IF(AND(OR(J239&lt;&gt;"",K239&lt;&gt;"",M239&lt;&gt;""),I239=""),"速樁組別未填,","")        &amp;IF(AND(T239=0,N239="",O239="",P239="",Q239=""),"未報名任何競賽項目,","")    &amp;IF(AND(設定!C$13="Y",OR(R239="",S239="")),"保險資料不完整,","")          &amp;IF(AND(N239="",O239&lt;&gt;""),"花樁組別未填,","") &amp;IF(AND(N239&lt;&gt;"",O239=""),"單人花樁未填",""))</f>
        <v/>
      </c>
      <c r="X239" s="2"/>
      <c r="Y239" t="str">
        <f t="shared" si="11"/>
        <v/>
      </c>
    </row>
    <row r="240" spans="1:25" x14ac:dyDescent="0.3">
      <c r="A240" s="98">
        <v>235</v>
      </c>
      <c r="B240" s="5"/>
      <c r="C240" s="6"/>
      <c r="D240" s="7"/>
      <c r="E240" s="6"/>
      <c r="F240" s="6"/>
      <c r="G240" s="32"/>
      <c r="H240" s="32"/>
      <c r="I240" s="8"/>
      <c r="J240" s="6"/>
      <c r="K240" s="6"/>
      <c r="L240" s="6"/>
      <c r="M240" s="6"/>
      <c r="N240" s="6"/>
      <c r="O240" s="6"/>
      <c r="P240" s="6"/>
      <c r="Q240" s="6"/>
      <c r="R240" s="5"/>
      <c r="S240" s="9"/>
      <c r="T240" s="94">
        <f t="shared" si="10"/>
        <v>0</v>
      </c>
      <c r="U240" s="36">
        <f>VALUE(IF(T240=0,"0","0") &amp; IF(T240=1,設定!F$19,"0") &amp;IF(T240=2,設定!F$20,"") &amp;IF(T240=3,設定!F$21,""))+VALUE(IF(O240="","0",設定!M$20))+VALUE(IF(P240="","0",設定!R$20))+VALUE(IF(Q240="","0",設定!W$20))</f>
        <v>0</v>
      </c>
      <c r="V240" s="11">
        <f t="shared" si="9"/>
        <v>1</v>
      </c>
      <c r="W240" s="10" t="str">
        <f>IF(B240="","",IF(C240="","縣市未填,","") &amp; IF(D240="","單位未填, ","")     &amp;IF(AND(I240&lt;&gt;"",J240="",K240="",M240=""),"速樁項目錯誤,","")       &amp;IF(AND(OR(J240&lt;&gt;"",K240&lt;&gt;"",M240&lt;&gt;""),I240=""),"速樁組別未填,","")        &amp;IF(AND(T240=0,N240="",O240="",P240="",Q240=""),"未報名任何競賽項目,","")    &amp;IF(AND(設定!C$13="Y",OR(R240="",S240="")),"保險資料不完整,","")          &amp;IF(AND(N240="",O240&lt;&gt;""),"花樁組別未填,","") &amp;IF(AND(N240&lt;&gt;"",O240=""),"單人花樁未填",""))</f>
        <v/>
      </c>
      <c r="X240" s="2"/>
      <c r="Y240" t="str">
        <f t="shared" si="11"/>
        <v/>
      </c>
    </row>
    <row r="241" spans="1:25" x14ac:dyDescent="0.3">
      <c r="A241" s="98">
        <v>236</v>
      </c>
      <c r="B241" s="5"/>
      <c r="C241" s="6"/>
      <c r="D241" s="7"/>
      <c r="E241" s="6"/>
      <c r="F241" s="6"/>
      <c r="G241" s="32"/>
      <c r="H241" s="32"/>
      <c r="I241" s="8"/>
      <c r="J241" s="6"/>
      <c r="K241" s="6"/>
      <c r="L241" s="6"/>
      <c r="M241" s="6"/>
      <c r="N241" s="6"/>
      <c r="O241" s="6"/>
      <c r="P241" s="6"/>
      <c r="Q241" s="6"/>
      <c r="R241" s="5"/>
      <c r="S241" s="9"/>
      <c r="T241" s="94">
        <f t="shared" si="10"/>
        <v>0</v>
      </c>
      <c r="U241" s="36">
        <f>VALUE(IF(T241=0,"0","0") &amp; IF(T241=1,設定!F$19,"0") &amp;IF(T241=2,設定!F$20,"") &amp;IF(T241=3,設定!F$21,""))+VALUE(IF(O241="","0",設定!M$20))+VALUE(IF(P241="","0",設定!R$20))+VALUE(IF(Q241="","0",設定!W$20))</f>
        <v>0</v>
      </c>
      <c r="V241" s="11">
        <f t="shared" si="9"/>
        <v>1</v>
      </c>
      <c r="W241" s="10" t="str">
        <f>IF(B241="","",IF(C241="","縣市未填,","") &amp; IF(D241="","單位未填, ","")     &amp;IF(AND(I241&lt;&gt;"",J241="",K241="",M241=""),"速樁項目錯誤,","")       &amp;IF(AND(OR(J241&lt;&gt;"",K241&lt;&gt;"",M241&lt;&gt;""),I241=""),"速樁組別未填,","")        &amp;IF(AND(T241=0,N241="",O241="",P241="",Q241=""),"未報名任何競賽項目,","")    &amp;IF(AND(設定!C$13="Y",OR(R241="",S241="")),"保險資料不完整,","")          &amp;IF(AND(N241="",O241&lt;&gt;""),"花樁組別未填,","") &amp;IF(AND(N241&lt;&gt;"",O241=""),"單人花樁未填",""))</f>
        <v/>
      </c>
      <c r="X241" s="2"/>
      <c r="Y241" t="str">
        <f t="shared" si="11"/>
        <v/>
      </c>
    </row>
    <row r="242" spans="1:25" x14ac:dyDescent="0.3">
      <c r="A242" s="98">
        <v>237</v>
      </c>
      <c r="B242" s="5"/>
      <c r="C242" s="6"/>
      <c r="D242" s="7"/>
      <c r="E242" s="6"/>
      <c r="F242" s="6"/>
      <c r="G242" s="32"/>
      <c r="H242" s="32"/>
      <c r="I242" s="8"/>
      <c r="J242" s="6"/>
      <c r="K242" s="6"/>
      <c r="L242" s="6"/>
      <c r="M242" s="6"/>
      <c r="N242" s="6"/>
      <c r="O242" s="6"/>
      <c r="P242" s="6"/>
      <c r="Q242" s="6"/>
      <c r="R242" s="5"/>
      <c r="S242" s="9"/>
      <c r="T242" s="94">
        <f t="shared" si="10"/>
        <v>0</v>
      </c>
      <c r="U242" s="36">
        <f>VALUE(IF(T242=0,"0","0") &amp; IF(T242=1,設定!F$19,"0") &amp;IF(T242=2,設定!F$20,"") &amp;IF(T242=3,設定!F$21,""))+VALUE(IF(O242="","0",設定!M$20))+VALUE(IF(P242="","0",設定!R$20))+VALUE(IF(Q242="","0",設定!W$20))</f>
        <v>0</v>
      </c>
      <c r="V242" s="11">
        <f t="shared" si="9"/>
        <v>1</v>
      </c>
      <c r="W242" s="10" t="str">
        <f>IF(B242="","",IF(C242="","縣市未填,","") &amp; IF(D242="","單位未填, ","")     &amp;IF(AND(I242&lt;&gt;"",J242="",K242="",M242=""),"速樁項目錯誤,","")       &amp;IF(AND(OR(J242&lt;&gt;"",K242&lt;&gt;"",M242&lt;&gt;""),I242=""),"速樁組別未填,","")        &amp;IF(AND(T242=0,N242="",O242="",P242="",Q242=""),"未報名任何競賽項目,","")    &amp;IF(AND(設定!C$13="Y",OR(R242="",S242="")),"保險資料不完整,","")          &amp;IF(AND(N242="",O242&lt;&gt;""),"花樁組別未填,","") &amp;IF(AND(N242&lt;&gt;"",O242=""),"單人花樁未填",""))</f>
        <v/>
      </c>
      <c r="X242" s="2"/>
      <c r="Y242" t="str">
        <f t="shared" si="11"/>
        <v/>
      </c>
    </row>
    <row r="243" spans="1:25" x14ac:dyDescent="0.3">
      <c r="A243" s="98">
        <v>238</v>
      </c>
      <c r="B243" s="5"/>
      <c r="C243" s="6"/>
      <c r="D243" s="7"/>
      <c r="E243" s="6"/>
      <c r="F243" s="6"/>
      <c r="G243" s="32"/>
      <c r="H243" s="32"/>
      <c r="I243" s="8"/>
      <c r="J243" s="6"/>
      <c r="K243" s="6"/>
      <c r="L243" s="6"/>
      <c r="M243" s="6"/>
      <c r="N243" s="6"/>
      <c r="O243" s="6"/>
      <c r="P243" s="6"/>
      <c r="Q243" s="6"/>
      <c r="R243" s="5"/>
      <c r="S243" s="9"/>
      <c r="T243" s="94">
        <f t="shared" si="10"/>
        <v>0</v>
      </c>
      <c r="U243" s="36">
        <f>VALUE(IF(T243=0,"0","0") &amp; IF(T243=1,設定!F$19,"0") &amp;IF(T243=2,設定!F$20,"") &amp;IF(T243=3,設定!F$21,""))+VALUE(IF(O243="","0",設定!M$20))+VALUE(IF(P243="","0",設定!R$20))+VALUE(IF(Q243="","0",設定!W$20))</f>
        <v>0</v>
      </c>
      <c r="V243" s="11">
        <f t="shared" si="9"/>
        <v>1</v>
      </c>
      <c r="W243" s="10" t="str">
        <f>IF(B243="","",IF(C243="","縣市未填,","") &amp; IF(D243="","單位未填, ","")     &amp;IF(AND(I243&lt;&gt;"",J243="",K243="",M243=""),"速樁項目錯誤,","")       &amp;IF(AND(OR(J243&lt;&gt;"",K243&lt;&gt;"",M243&lt;&gt;""),I243=""),"速樁組別未填,","")        &amp;IF(AND(T243=0,N243="",O243="",P243="",Q243=""),"未報名任何競賽項目,","")    &amp;IF(AND(設定!C$13="Y",OR(R243="",S243="")),"保險資料不完整,","")          &amp;IF(AND(N243="",O243&lt;&gt;""),"花樁組別未填,","") &amp;IF(AND(N243&lt;&gt;"",O243=""),"單人花樁未填",""))</f>
        <v/>
      </c>
      <c r="X243" s="2"/>
      <c r="Y243" t="str">
        <f t="shared" si="11"/>
        <v/>
      </c>
    </row>
    <row r="244" spans="1:25" x14ac:dyDescent="0.3">
      <c r="A244" s="98">
        <v>239</v>
      </c>
      <c r="B244" s="5"/>
      <c r="C244" s="6"/>
      <c r="D244" s="7"/>
      <c r="E244" s="6"/>
      <c r="F244" s="6"/>
      <c r="G244" s="32"/>
      <c r="H244" s="32"/>
      <c r="I244" s="8"/>
      <c r="J244" s="6"/>
      <c r="K244" s="6"/>
      <c r="L244" s="6"/>
      <c r="M244" s="6"/>
      <c r="N244" s="6"/>
      <c r="O244" s="6"/>
      <c r="P244" s="6"/>
      <c r="Q244" s="6"/>
      <c r="R244" s="5"/>
      <c r="S244" s="9"/>
      <c r="T244" s="94">
        <f t="shared" si="10"/>
        <v>0</v>
      </c>
      <c r="U244" s="36">
        <f>VALUE(IF(T244=0,"0","0") &amp; IF(T244=1,設定!F$19,"0") &amp;IF(T244=2,設定!F$20,"") &amp;IF(T244=3,設定!F$21,""))+VALUE(IF(O244="","0",設定!M$20))+VALUE(IF(P244="","0",設定!R$20))+VALUE(IF(Q244="","0",設定!W$20))</f>
        <v>0</v>
      </c>
      <c r="V244" s="11">
        <f t="shared" si="9"/>
        <v>1</v>
      </c>
      <c r="W244" s="10" t="str">
        <f>IF(B244="","",IF(C244="","縣市未填,","") &amp; IF(D244="","單位未填, ","")     &amp;IF(AND(I244&lt;&gt;"",J244="",K244="",M244=""),"速樁項目錯誤,","")       &amp;IF(AND(OR(J244&lt;&gt;"",K244&lt;&gt;"",M244&lt;&gt;""),I244=""),"速樁組別未填,","")        &amp;IF(AND(T244=0,N244="",O244="",P244="",Q244=""),"未報名任何競賽項目,","")    &amp;IF(AND(設定!C$13="Y",OR(R244="",S244="")),"保險資料不完整,","")          &amp;IF(AND(N244="",O244&lt;&gt;""),"花樁組別未填,","") &amp;IF(AND(N244&lt;&gt;"",O244=""),"單人花樁未填",""))</f>
        <v/>
      </c>
      <c r="X244" s="2"/>
      <c r="Y244" t="str">
        <f t="shared" si="11"/>
        <v/>
      </c>
    </row>
    <row r="245" spans="1:25" x14ac:dyDescent="0.3">
      <c r="A245" s="98">
        <v>240</v>
      </c>
      <c r="B245" s="5"/>
      <c r="C245" s="6"/>
      <c r="D245" s="7"/>
      <c r="E245" s="6"/>
      <c r="F245" s="6"/>
      <c r="G245" s="32"/>
      <c r="H245" s="32"/>
      <c r="I245" s="8"/>
      <c r="J245" s="6"/>
      <c r="K245" s="6"/>
      <c r="L245" s="6"/>
      <c r="M245" s="6"/>
      <c r="N245" s="6"/>
      <c r="O245" s="6"/>
      <c r="P245" s="6"/>
      <c r="Q245" s="6"/>
      <c r="R245" s="5"/>
      <c r="S245" s="9"/>
      <c r="T245" s="94">
        <f t="shared" si="10"/>
        <v>0</v>
      </c>
      <c r="U245" s="36">
        <f>VALUE(IF(T245=0,"0","0") &amp; IF(T245=1,設定!F$19,"0") &amp;IF(T245=2,設定!F$20,"") &amp;IF(T245=3,設定!F$21,""))+VALUE(IF(O245="","0",設定!M$20))+VALUE(IF(P245="","0",設定!R$20))+VALUE(IF(Q245="","0",設定!W$20))</f>
        <v>0</v>
      </c>
      <c r="V245" s="11">
        <f t="shared" si="9"/>
        <v>1</v>
      </c>
      <c r="W245" s="10" t="str">
        <f>IF(B245="","",IF(C245="","縣市未填,","") &amp; IF(D245="","單位未填, ","")     &amp;IF(AND(I245&lt;&gt;"",J245="",K245="",M245=""),"速樁項目錯誤,","")       &amp;IF(AND(OR(J245&lt;&gt;"",K245&lt;&gt;"",M245&lt;&gt;""),I245=""),"速樁組別未填,","")        &amp;IF(AND(T245=0,N245="",O245="",P245="",Q245=""),"未報名任何競賽項目,","")    &amp;IF(AND(設定!C$13="Y",OR(R245="",S245="")),"保險資料不完整,","")          &amp;IF(AND(N245="",O245&lt;&gt;""),"花樁組別未填,","") &amp;IF(AND(N245&lt;&gt;"",O245=""),"單人花樁未填",""))</f>
        <v/>
      </c>
      <c r="X245" s="2"/>
      <c r="Y245" t="str">
        <f t="shared" si="11"/>
        <v/>
      </c>
    </row>
    <row r="246" spans="1:25" x14ac:dyDescent="0.3">
      <c r="A246" s="98">
        <v>241</v>
      </c>
      <c r="B246" s="5"/>
      <c r="C246" s="6"/>
      <c r="D246" s="7"/>
      <c r="E246" s="6"/>
      <c r="F246" s="6"/>
      <c r="G246" s="32"/>
      <c r="H246" s="32"/>
      <c r="I246" s="8"/>
      <c r="J246" s="6"/>
      <c r="K246" s="6"/>
      <c r="L246" s="6"/>
      <c r="M246" s="6"/>
      <c r="N246" s="6"/>
      <c r="O246" s="6"/>
      <c r="P246" s="6"/>
      <c r="Q246" s="6"/>
      <c r="R246" s="5"/>
      <c r="S246" s="9"/>
      <c r="T246" s="94">
        <f t="shared" si="10"/>
        <v>0</v>
      </c>
      <c r="U246" s="36">
        <f>VALUE(IF(T246=0,"0","0") &amp; IF(T246=1,設定!F$19,"0") &amp;IF(T246=2,設定!F$20,"") &amp;IF(T246=3,設定!F$21,""))+VALUE(IF(O246="","0",設定!M$20))+VALUE(IF(P246="","0",設定!R$20))+VALUE(IF(Q246="","0",設定!W$20))</f>
        <v>0</v>
      </c>
      <c r="V246" s="11">
        <f t="shared" si="9"/>
        <v>1</v>
      </c>
      <c r="W246" s="10" t="str">
        <f>IF(B246="","",IF(C246="","縣市未填,","") &amp; IF(D246="","單位未填, ","")     &amp;IF(AND(I246&lt;&gt;"",J246="",K246="",M246=""),"速樁項目錯誤,","")       &amp;IF(AND(OR(J246&lt;&gt;"",K246&lt;&gt;"",M246&lt;&gt;""),I246=""),"速樁組別未填,","")        &amp;IF(AND(T246=0,N246="",O246="",P246="",Q246=""),"未報名任何競賽項目,","")    &amp;IF(AND(設定!C$13="Y",OR(R246="",S246="")),"保險資料不完整,","")          &amp;IF(AND(N246="",O246&lt;&gt;""),"花樁組別未填,","") &amp;IF(AND(N246&lt;&gt;"",O246=""),"單人花樁未填",""))</f>
        <v/>
      </c>
      <c r="X246" s="2"/>
      <c r="Y246" t="str">
        <f t="shared" si="11"/>
        <v/>
      </c>
    </row>
    <row r="247" spans="1:25" x14ac:dyDescent="0.3">
      <c r="A247" s="98">
        <v>242</v>
      </c>
      <c r="B247" s="5"/>
      <c r="C247" s="6"/>
      <c r="D247" s="7"/>
      <c r="E247" s="6"/>
      <c r="F247" s="6"/>
      <c r="G247" s="32"/>
      <c r="H247" s="32"/>
      <c r="I247" s="8"/>
      <c r="J247" s="6"/>
      <c r="K247" s="6"/>
      <c r="L247" s="6"/>
      <c r="M247" s="6"/>
      <c r="N247" s="6"/>
      <c r="O247" s="6"/>
      <c r="P247" s="6"/>
      <c r="Q247" s="6"/>
      <c r="R247" s="5"/>
      <c r="S247" s="9"/>
      <c r="T247" s="94">
        <f t="shared" si="10"/>
        <v>0</v>
      </c>
      <c r="U247" s="36">
        <f>VALUE(IF(T247=0,"0","0") &amp; IF(T247=1,設定!F$19,"0") &amp;IF(T247=2,設定!F$20,"") &amp;IF(T247=3,設定!F$21,""))+VALUE(IF(O247="","0",設定!M$20))+VALUE(IF(P247="","0",設定!R$20))+VALUE(IF(Q247="","0",設定!W$20))</f>
        <v>0</v>
      </c>
      <c r="V247" s="11">
        <f t="shared" si="9"/>
        <v>1</v>
      </c>
      <c r="W247" s="10" t="str">
        <f>IF(B247="","",IF(C247="","縣市未填,","") &amp; IF(D247="","單位未填, ","")     &amp;IF(AND(I247&lt;&gt;"",J247="",K247="",M247=""),"速樁項目錯誤,","")       &amp;IF(AND(OR(J247&lt;&gt;"",K247&lt;&gt;"",M247&lt;&gt;""),I247=""),"速樁組別未填,","")        &amp;IF(AND(T247=0,N247="",O247="",P247="",Q247=""),"未報名任何競賽項目,","")    &amp;IF(AND(設定!C$13="Y",OR(R247="",S247="")),"保險資料不完整,","")          &amp;IF(AND(N247="",O247&lt;&gt;""),"花樁組別未填,","") &amp;IF(AND(N247&lt;&gt;"",O247=""),"單人花樁未填",""))</f>
        <v/>
      </c>
      <c r="X247" s="2"/>
      <c r="Y247" t="str">
        <f t="shared" si="11"/>
        <v/>
      </c>
    </row>
    <row r="248" spans="1:25" x14ac:dyDescent="0.3">
      <c r="A248" s="98">
        <v>243</v>
      </c>
      <c r="B248" s="5"/>
      <c r="C248" s="6"/>
      <c r="D248" s="7"/>
      <c r="E248" s="6"/>
      <c r="F248" s="6"/>
      <c r="G248" s="32"/>
      <c r="H248" s="32"/>
      <c r="I248" s="8"/>
      <c r="J248" s="6"/>
      <c r="K248" s="6"/>
      <c r="L248" s="6"/>
      <c r="M248" s="6"/>
      <c r="N248" s="6"/>
      <c r="O248" s="6"/>
      <c r="P248" s="6"/>
      <c r="Q248" s="6"/>
      <c r="R248" s="5"/>
      <c r="S248" s="9"/>
      <c r="T248" s="94">
        <f t="shared" si="10"/>
        <v>0</v>
      </c>
      <c r="U248" s="36">
        <f>VALUE(IF(T248=0,"0","0") &amp; IF(T248=1,設定!F$19,"0") &amp;IF(T248=2,設定!F$20,"") &amp;IF(T248=3,設定!F$21,""))+VALUE(IF(O248="","0",設定!M$20))+VALUE(IF(P248="","0",設定!R$20))+VALUE(IF(Q248="","0",設定!W$20))</f>
        <v>0</v>
      </c>
      <c r="V248" s="11">
        <f t="shared" si="9"/>
        <v>1</v>
      </c>
      <c r="W248" s="10" t="str">
        <f>IF(B248="","",IF(C248="","縣市未填,","") &amp; IF(D248="","單位未填, ","")     &amp;IF(AND(I248&lt;&gt;"",J248="",K248="",M248=""),"速樁項目錯誤,","")       &amp;IF(AND(OR(J248&lt;&gt;"",K248&lt;&gt;"",M248&lt;&gt;""),I248=""),"速樁組別未填,","")        &amp;IF(AND(T248=0,N248="",O248="",P248="",Q248=""),"未報名任何競賽項目,","")    &amp;IF(AND(設定!C$13="Y",OR(R248="",S248="")),"保險資料不完整,","")          &amp;IF(AND(N248="",O248&lt;&gt;""),"花樁組別未填,","") &amp;IF(AND(N248&lt;&gt;"",O248=""),"單人花樁未填",""))</f>
        <v/>
      </c>
      <c r="X248" s="2"/>
      <c r="Y248" t="str">
        <f t="shared" si="11"/>
        <v/>
      </c>
    </row>
    <row r="249" spans="1:25" x14ac:dyDescent="0.3">
      <c r="A249" s="98">
        <v>244</v>
      </c>
      <c r="B249" s="5"/>
      <c r="C249" s="6"/>
      <c r="D249" s="7"/>
      <c r="E249" s="6"/>
      <c r="F249" s="6"/>
      <c r="G249" s="32"/>
      <c r="H249" s="32"/>
      <c r="I249" s="8"/>
      <c r="J249" s="6"/>
      <c r="K249" s="6"/>
      <c r="L249" s="6"/>
      <c r="M249" s="6"/>
      <c r="N249" s="6"/>
      <c r="O249" s="6"/>
      <c r="P249" s="6"/>
      <c r="Q249" s="6"/>
      <c r="R249" s="5"/>
      <c r="S249" s="9"/>
      <c r="T249" s="94">
        <f t="shared" si="10"/>
        <v>0</v>
      </c>
      <c r="U249" s="36">
        <f>VALUE(IF(T249=0,"0","0") &amp; IF(T249=1,設定!F$19,"0") &amp;IF(T249=2,設定!F$20,"") &amp;IF(T249=3,設定!F$21,""))+VALUE(IF(O249="","0",設定!M$20))+VALUE(IF(P249="","0",設定!R$20))+VALUE(IF(Q249="","0",設定!W$20))</f>
        <v>0</v>
      </c>
      <c r="V249" s="11">
        <f t="shared" si="9"/>
        <v>1</v>
      </c>
      <c r="W249" s="10" t="str">
        <f>IF(B249="","",IF(C249="","縣市未填,","") &amp; IF(D249="","單位未填, ","")     &amp;IF(AND(I249&lt;&gt;"",J249="",K249="",M249=""),"速樁項目錯誤,","")       &amp;IF(AND(OR(J249&lt;&gt;"",K249&lt;&gt;"",M249&lt;&gt;""),I249=""),"速樁組別未填,","")        &amp;IF(AND(T249=0,N249="",O249="",P249="",Q249=""),"未報名任何競賽項目,","")    &amp;IF(AND(設定!C$13="Y",OR(R249="",S249="")),"保險資料不完整,","")          &amp;IF(AND(N249="",O249&lt;&gt;""),"花樁組別未填,","") &amp;IF(AND(N249&lt;&gt;"",O249=""),"單人花樁未填",""))</f>
        <v/>
      </c>
      <c r="X249" s="2"/>
      <c r="Y249" t="str">
        <f t="shared" si="11"/>
        <v/>
      </c>
    </row>
    <row r="250" spans="1:25" x14ac:dyDescent="0.3">
      <c r="A250" s="98">
        <v>245</v>
      </c>
      <c r="B250" s="5"/>
      <c r="C250" s="6"/>
      <c r="D250" s="7"/>
      <c r="E250" s="6"/>
      <c r="F250" s="6"/>
      <c r="G250" s="32"/>
      <c r="H250" s="32"/>
      <c r="I250" s="8"/>
      <c r="J250" s="6"/>
      <c r="K250" s="6"/>
      <c r="L250" s="6"/>
      <c r="M250" s="6"/>
      <c r="N250" s="6"/>
      <c r="O250" s="6"/>
      <c r="P250" s="6"/>
      <c r="Q250" s="6"/>
      <c r="R250" s="5"/>
      <c r="S250" s="9"/>
      <c r="T250" s="94">
        <f t="shared" si="10"/>
        <v>0</v>
      </c>
      <c r="U250" s="36">
        <f>VALUE(IF(T250=0,"0","0") &amp; IF(T250=1,設定!F$19,"0") &amp;IF(T250=2,設定!F$20,"") &amp;IF(T250=3,設定!F$21,""))+VALUE(IF(O250="","0",設定!M$20))+VALUE(IF(P250="","0",設定!R$20))+VALUE(IF(Q250="","0",設定!W$20))</f>
        <v>0</v>
      </c>
      <c r="V250" s="11">
        <f t="shared" si="9"/>
        <v>1</v>
      </c>
      <c r="W250" s="10" t="str">
        <f>IF(B250="","",IF(C250="","縣市未填,","") &amp; IF(D250="","單位未填, ","")     &amp;IF(AND(I250&lt;&gt;"",J250="",K250="",M250=""),"速樁項目錯誤,","")       &amp;IF(AND(OR(J250&lt;&gt;"",K250&lt;&gt;"",M250&lt;&gt;""),I250=""),"速樁組別未填,","")        &amp;IF(AND(T250=0,N250="",O250="",P250="",Q250=""),"未報名任何競賽項目,","")    &amp;IF(AND(設定!C$13="Y",OR(R250="",S250="")),"保險資料不完整,","")          &amp;IF(AND(N250="",O250&lt;&gt;""),"花樁組別未填,","") &amp;IF(AND(N250&lt;&gt;"",O250=""),"單人花樁未填",""))</f>
        <v/>
      </c>
      <c r="X250" s="2"/>
      <c r="Y250" t="str">
        <f t="shared" si="11"/>
        <v/>
      </c>
    </row>
    <row r="251" spans="1:25" x14ac:dyDescent="0.3">
      <c r="A251" s="98">
        <v>246</v>
      </c>
      <c r="B251" s="5"/>
      <c r="C251" s="6"/>
      <c r="D251" s="7"/>
      <c r="E251" s="6"/>
      <c r="F251" s="6"/>
      <c r="G251" s="32"/>
      <c r="H251" s="32"/>
      <c r="I251" s="8"/>
      <c r="J251" s="6"/>
      <c r="K251" s="6"/>
      <c r="L251" s="6"/>
      <c r="M251" s="6"/>
      <c r="N251" s="6"/>
      <c r="O251" s="6"/>
      <c r="P251" s="6"/>
      <c r="Q251" s="6"/>
      <c r="R251" s="5"/>
      <c r="S251" s="9"/>
      <c r="T251" s="94">
        <f t="shared" si="10"/>
        <v>0</v>
      </c>
      <c r="U251" s="36">
        <f>VALUE(IF(T251=0,"0","0") &amp; IF(T251=1,設定!F$19,"0") &amp;IF(T251=2,設定!F$20,"") &amp;IF(T251=3,設定!F$21,""))+VALUE(IF(O251="","0",設定!M$20))+VALUE(IF(P251="","0",設定!R$20))+VALUE(IF(Q251="","0",設定!W$20))</f>
        <v>0</v>
      </c>
      <c r="V251" s="11">
        <f t="shared" si="9"/>
        <v>1</v>
      </c>
      <c r="W251" s="10" t="str">
        <f>IF(B251="","",IF(C251="","縣市未填,","") &amp; IF(D251="","單位未填, ","")     &amp;IF(AND(I251&lt;&gt;"",J251="",K251="",M251=""),"速樁項目錯誤,","")       &amp;IF(AND(OR(J251&lt;&gt;"",K251&lt;&gt;"",M251&lt;&gt;""),I251=""),"速樁組別未填,","")        &amp;IF(AND(T251=0,N251="",O251="",P251="",Q251=""),"未報名任何競賽項目,","")    &amp;IF(AND(設定!C$13="Y",OR(R251="",S251="")),"保險資料不完整,","")          &amp;IF(AND(N251="",O251&lt;&gt;""),"花樁組別未填,","") &amp;IF(AND(N251&lt;&gt;"",O251=""),"單人花樁未填",""))</f>
        <v/>
      </c>
      <c r="X251" s="2"/>
      <c r="Y251" t="str">
        <f t="shared" si="11"/>
        <v/>
      </c>
    </row>
    <row r="252" spans="1:25" x14ac:dyDescent="0.3">
      <c r="A252" s="98">
        <v>247</v>
      </c>
      <c r="B252" s="5"/>
      <c r="C252" s="6"/>
      <c r="D252" s="7"/>
      <c r="E252" s="6"/>
      <c r="F252" s="6"/>
      <c r="G252" s="32"/>
      <c r="H252" s="32"/>
      <c r="I252" s="8"/>
      <c r="J252" s="6"/>
      <c r="K252" s="6"/>
      <c r="L252" s="6"/>
      <c r="M252" s="6"/>
      <c r="N252" s="6"/>
      <c r="O252" s="6"/>
      <c r="P252" s="6"/>
      <c r="Q252" s="6"/>
      <c r="R252" s="5"/>
      <c r="S252" s="9"/>
      <c r="T252" s="94">
        <f t="shared" si="10"/>
        <v>0</v>
      </c>
      <c r="U252" s="36">
        <f>VALUE(IF(T252=0,"0","0") &amp; IF(T252=1,設定!F$19,"0") &amp;IF(T252=2,設定!F$20,"") &amp;IF(T252=3,設定!F$21,""))+VALUE(IF(O252="","0",設定!M$20))+VALUE(IF(P252="","0",設定!R$20))+VALUE(IF(Q252="","0",設定!W$20))</f>
        <v>0</v>
      </c>
      <c r="V252" s="11">
        <f t="shared" si="9"/>
        <v>1</v>
      </c>
      <c r="W252" s="10" t="str">
        <f>IF(B252="","",IF(C252="","縣市未填,","") &amp; IF(D252="","單位未填, ","")     &amp;IF(AND(I252&lt;&gt;"",J252="",K252="",M252=""),"速樁項目錯誤,","")       &amp;IF(AND(OR(J252&lt;&gt;"",K252&lt;&gt;"",M252&lt;&gt;""),I252=""),"速樁組別未填,","")        &amp;IF(AND(T252=0,N252="",O252="",P252="",Q252=""),"未報名任何競賽項目,","")    &amp;IF(AND(設定!C$13="Y",OR(R252="",S252="")),"保險資料不完整,","")          &amp;IF(AND(N252="",O252&lt;&gt;""),"花樁組別未填,","") &amp;IF(AND(N252&lt;&gt;"",O252=""),"單人花樁未填",""))</f>
        <v/>
      </c>
      <c r="X252" s="2"/>
      <c r="Y252" t="str">
        <f t="shared" si="11"/>
        <v/>
      </c>
    </row>
    <row r="253" spans="1:25" x14ac:dyDescent="0.3">
      <c r="A253" s="98">
        <v>248</v>
      </c>
      <c r="B253" s="5"/>
      <c r="C253" s="6"/>
      <c r="D253" s="7"/>
      <c r="E253" s="6"/>
      <c r="F253" s="6"/>
      <c r="G253" s="32"/>
      <c r="H253" s="32"/>
      <c r="I253" s="8"/>
      <c r="J253" s="6"/>
      <c r="K253" s="6"/>
      <c r="L253" s="6"/>
      <c r="M253" s="6"/>
      <c r="N253" s="6"/>
      <c r="O253" s="6"/>
      <c r="P253" s="6"/>
      <c r="Q253" s="6"/>
      <c r="R253" s="5"/>
      <c r="S253" s="9"/>
      <c r="T253" s="94">
        <f t="shared" si="10"/>
        <v>0</v>
      </c>
      <c r="U253" s="36">
        <f>VALUE(IF(T253=0,"0","0") &amp; IF(T253=1,設定!F$19,"0") &amp;IF(T253=2,設定!F$20,"") &amp;IF(T253=3,設定!F$21,""))+VALUE(IF(O253="","0",設定!M$20))+VALUE(IF(P253="","0",設定!R$20))+VALUE(IF(Q253="","0",設定!W$20))</f>
        <v>0</v>
      </c>
      <c r="V253" s="11">
        <f t="shared" si="9"/>
        <v>1</v>
      </c>
      <c r="W253" s="10" t="str">
        <f>IF(B253="","",IF(C253="","縣市未填,","") &amp; IF(D253="","單位未填, ","")     &amp;IF(AND(I253&lt;&gt;"",J253="",K253="",M253=""),"速樁項目錯誤,","")       &amp;IF(AND(OR(J253&lt;&gt;"",K253&lt;&gt;"",M253&lt;&gt;""),I253=""),"速樁組別未填,","")        &amp;IF(AND(T253=0,N253="",O253="",P253="",Q253=""),"未報名任何競賽項目,","")    &amp;IF(AND(設定!C$13="Y",OR(R253="",S253="")),"保險資料不完整,","")          &amp;IF(AND(N253="",O253&lt;&gt;""),"花樁組別未填,","") &amp;IF(AND(N253&lt;&gt;"",O253=""),"單人花樁未填",""))</f>
        <v/>
      </c>
      <c r="X253" s="2"/>
      <c r="Y253" t="str">
        <f t="shared" si="11"/>
        <v/>
      </c>
    </row>
    <row r="254" spans="1:25" x14ac:dyDescent="0.3">
      <c r="A254" s="98">
        <v>249</v>
      </c>
      <c r="B254" s="5"/>
      <c r="C254" s="6"/>
      <c r="D254" s="7"/>
      <c r="E254" s="6"/>
      <c r="F254" s="6"/>
      <c r="G254" s="32"/>
      <c r="H254" s="32"/>
      <c r="I254" s="8"/>
      <c r="J254" s="6"/>
      <c r="K254" s="6"/>
      <c r="L254" s="6"/>
      <c r="M254" s="6"/>
      <c r="N254" s="6"/>
      <c r="O254" s="6"/>
      <c r="P254" s="6"/>
      <c r="Q254" s="6"/>
      <c r="R254" s="5"/>
      <c r="S254" s="9"/>
      <c r="T254" s="94">
        <f t="shared" si="10"/>
        <v>0</v>
      </c>
      <c r="U254" s="36">
        <f>VALUE(IF(T254=0,"0","0") &amp; IF(T254=1,設定!F$19,"0") &amp;IF(T254=2,設定!F$20,"") &amp;IF(T254=3,設定!F$21,""))+VALUE(IF(O254="","0",設定!M$20))+VALUE(IF(P254="","0",設定!R$20))+VALUE(IF(Q254="","0",設定!W$20))</f>
        <v>0</v>
      </c>
      <c r="V254" s="11">
        <f t="shared" si="9"/>
        <v>1</v>
      </c>
      <c r="W254" s="10" t="str">
        <f>IF(B254="","",IF(C254="","縣市未填,","") &amp; IF(D254="","單位未填, ","")     &amp;IF(AND(I254&lt;&gt;"",J254="",K254="",M254=""),"速樁項目錯誤,","")       &amp;IF(AND(OR(J254&lt;&gt;"",K254&lt;&gt;"",M254&lt;&gt;""),I254=""),"速樁組別未填,","")        &amp;IF(AND(T254=0,N254="",O254="",P254="",Q254=""),"未報名任何競賽項目,","")    &amp;IF(AND(設定!C$13="Y",OR(R254="",S254="")),"保險資料不完整,","")          &amp;IF(AND(N254="",O254&lt;&gt;""),"花樁組別未填,","") &amp;IF(AND(N254&lt;&gt;"",O254=""),"單人花樁未填",""))</f>
        <v/>
      </c>
      <c r="X254" s="2"/>
      <c r="Y254" t="str">
        <f t="shared" si="11"/>
        <v/>
      </c>
    </row>
    <row r="255" spans="1:25" x14ac:dyDescent="0.3">
      <c r="A255" s="98">
        <v>250</v>
      </c>
      <c r="B255" s="5"/>
      <c r="C255" s="6"/>
      <c r="D255" s="7"/>
      <c r="E255" s="6"/>
      <c r="F255" s="6"/>
      <c r="G255" s="32"/>
      <c r="H255" s="32"/>
      <c r="I255" s="8"/>
      <c r="J255" s="6"/>
      <c r="K255" s="6"/>
      <c r="L255" s="6"/>
      <c r="M255" s="6"/>
      <c r="N255" s="6"/>
      <c r="O255" s="6"/>
      <c r="P255" s="6"/>
      <c r="Q255" s="6"/>
      <c r="R255" s="5"/>
      <c r="S255" s="9"/>
      <c r="T255" s="94">
        <f t="shared" si="10"/>
        <v>0</v>
      </c>
      <c r="U255" s="36">
        <f>VALUE(IF(T255=0,"0","0") &amp; IF(T255=1,設定!F$19,"0") &amp;IF(T255=2,設定!F$20,"") &amp;IF(T255=3,設定!F$21,""))+VALUE(IF(O255="","0",設定!M$20))+VALUE(IF(P255="","0",設定!R$20))+VALUE(IF(Q255="","0",設定!W$20))</f>
        <v>0</v>
      </c>
      <c r="V255" s="11">
        <f t="shared" si="9"/>
        <v>1</v>
      </c>
      <c r="W255" s="10" t="str">
        <f>IF(B255="","",IF(C255="","縣市未填,","") &amp; IF(D255="","單位未填, ","")     &amp;IF(AND(I255&lt;&gt;"",J255="",K255="",M255=""),"速樁項目錯誤,","")       &amp;IF(AND(OR(J255&lt;&gt;"",K255&lt;&gt;"",M255&lt;&gt;""),I255=""),"速樁組別未填,","")        &amp;IF(AND(T255=0,N255="",O255="",P255="",Q255=""),"未報名任何競賽項目,","")    &amp;IF(AND(設定!C$13="Y",OR(R255="",S255="")),"保險資料不完整,","")          &amp;IF(AND(N255="",O255&lt;&gt;""),"花樁組別未填,","") &amp;IF(AND(N255&lt;&gt;"",O255=""),"單人花樁未填",""))</f>
        <v/>
      </c>
      <c r="X255" s="2"/>
      <c r="Y255" t="str">
        <f t="shared" si="11"/>
        <v/>
      </c>
    </row>
    <row r="256" spans="1:25" x14ac:dyDescent="0.3">
      <c r="A256" s="98">
        <v>251</v>
      </c>
      <c r="B256" s="5"/>
      <c r="C256" s="6"/>
      <c r="D256" s="7"/>
      <c r="E256" s="6"/>
      <c r="F256" s="6"/>
      <c r="G256" s="32"/>
      <c r="H256" s="32"/>
      <c r="I256" s="8"/>
      <c r="J256" s="6"/>
      <c r="K256" s="6"/>
      <c r="L256" s="6"/>
      <c r="M256" s="6"/>
      <c r="N256" s="6"/>
      <c r="O256" s="6"/>
      <c r="P256" s="6"/>
      <c r="Q256" s="6"/>
      <c r="R256" s="5"/>
      <c r="S256" s="9"/>
      <c r="T256" s="94">
        <f t="shared" si="10"/>
        <v>0</v>
      </c>
      <c r="U256" s="36">
        <f>VALUE(IF(T256=0,"0","0") &amp; IF(T256=1,設定!F$19,"0") &amp;IF(T256=2,設定!F$20,"") &amp;IF(T256=3,設定!F$21,""))+VALUE(IF(O256="","0",設定!M$20))+VALUE(IF(P256="","0",設定!R$20))+VALUE(IF(Q256="","0",設定!W$20))</f>
        <v>0</v>
      </c>
      <c r="V256" s="11">
        <f t="shared" si="9"/>
        <v>1</v>
      </c>
      <c r="W256" s="10" t="str">
        <f>IF(B256="","",IF(C256="","縣市未填,","") &amp; IF(D256="","單位未填, ","")     &amp;IF(AND(I256&lt;&gt;"",J256="",K256="",M256=""),"速樁項目錯誤,","")       &amp;IF(AND(OR(J256&lt;&gt;"",K256&lt;&gt;"",M256&lt;&gt;""),I256=""),"速樁組別未填,","")        &amp;IF(AND(T256=0,N256="",O256="",P256="",Q256=""),"未報名任何競賽項目,","")    &amp;IF(AND(設定!C$13="Y",OR(R256="",S256="")),"保險資料不完整,","")          &amp;IF(AND(N256="",O256&lt;&gt;""),"花樁組別未填,","") &amp;IF(AND(N256&lt;&gt;"",O256=""),"單人花樁未填",""))</f>
        <v/>
      </c>
      <c r="X256" s="2"/>
      <c r="Y256" t="str">
        <f t="shared" si="11"/>
        <v/>
      </c>
    </row>
    <row r="257" spans="1:25" x14ac:dyDescent="0.3">
      <c r="A257" s="98">
        <v>252</v>
      </c>
      <c r="B257" s="5"/>
      <c r="C257" s="6"/>
      <c r="D257" s="7"/>
      <c r="E257" s="6"/>
      <c r="F257" s="6"/>
      <c r="G257" s="32"/>
      <c r="H257" s="32"/>
      <c r="I257" s="8"/>
      <c r="J257" s="6"/>
      <c r="K257" s="6"/>
      <c r="L257" s="6"/>
      <c r="M257" s="6"/>
      <c r="N257" s="6"/>
      <c r="O257" s="6"/>
      <c r="P257" s="6"/>
      <c r="Q257" s="6"/>
      <c r="R257" s="5"/>
      <c r="S257" s="9"/>
      <c r="T257" s="94">
        <f t="shared" si="10"/>
        <v>0</v>
      </c>
      <c r="U257" s="36">
        <f>VALUE(IF(T257=0,"0","0") &amp; IF(T257=1,設定!F$19,"0") &amp;IF(T257=2,設定!F$20,"") &amp;IF(T257=3,設定!F$21,""))+VALUE(IF(O257="","0",設定!M$20))+VALUE(IF(P257="","0",設定!R$20))+VALUE(IF(Q257="","0",設定!W$20))</f>
        <v>0</v>
      </c>
      <c r="V257" s="11">
        <f t="shared" si="9"/>
        <v>1</v>
      </c>
      <c r="W257" s="10" t="str">
        <f>IF(B257="","",IF(C257="","縣市未填,","") &amp; IF(D257="","單位未填, ","")     &amp;IF(AND(I257&lt;&gt;"",J257="",K257="",M257=""),"速樁項目錯誤,","")       &amp;IF(AND(OR(J257&lt;&gt;"",K257&lt;&gt;"",M257&lt;&gt;""),I257=""),"速樁組別未填,","")        &amp;IF(AND(T257=0,N257="",O257="",P257="",Q257=""),"未報名任何競賽項目,","")    &amp;IF(AND(設定!C$13="Y",OR(R257="",S257="")),"保險資料不完整,","")          &amp;IF(AND(N257="",O257&lt;&gt;""),"花樁組別未填,","") &amp;IF(AND(N257&lt;&gt;"",O257=""),"單人花樁未填",""))</f>
        <v/>
      </c>
      <c r="X257" s="2"/>
      <c r="Y257" t="str">
        <f t="shared" si="11"/>
        <v/>
      </c>
    </row>
    <row r="258" spans="1:25" x14ac:dyDescent="0.3">
      <c r="A258" s="98">
        <v>253</v>
      </c>
      <c r="B258" s="5"/>
      <c r="C258" s="6"/>
      <c r="D258" s="7"/>
      <c r="E258" s="6"/>
      <c r="F258" s="6"/>
      <c r="G258" s="32"/>
      <c r="H258" s="32"/>
      <c r="I258" s="8"/>
      <c r="J258" s="6"/>
      <c r="K258" s="6"/>
      <c r="L258" s="6"/>
      <c r="M258" s="6"/>
      <c r="N258" s="6"/>
      <c r="O258" s="6"/>
      <c r="P258" s="6"/>
      <c r="Q258" s="6"/>
      <c r="R258" s="5"/>
      <c r="S258" s="9"/>
      <c r="T258" s="94">
        <f t="shared" si="10"/>
        <v>0</v>
      </c>
      <c r="U258" s="36">
        <f>VALUE(IF(T258=0,"0","0") &amp; IF(T258=1,設定!F$19,"0") &amp;IF(T258=2,設定!F$20,"") &amp;IF(T258=3,設定!F$21,""))+VALUE(IF(O258="","0",設定!M$20))+VALUE(IF(P258="","0",設定!R$20))+VALUE(IF(Q258="","0",設定!W$20))</f>
        <v>0</v>
      </c>
      <c r="V258" s="11">
        <f t="shared" si="9"/>
        <v>1</v>
      </c>
      <c r="W258" s="10" t="str">
        <f>IF(B258="","",IF(C258="","縣市未填,","") &amp; IF(D258="","單位未填, ","")     &amp;IF(AND(I258&lt;&gt;"",J258="",K258="",M258=""),"速樁項目錯誤,","")       &amp;IF(AND(OR(J258&lt;&gt;"",K258&lt;&gt;"",M258&lt;&gt;""),I258=""),"速樁組別未填,","")        &amp;IF(AND(T258=0,N258="",O258="",P258="",Q258=""),"未報名任何競賽項目,","")    &amp;IF(AND(設定!C$13="Y",OR(R258="",S258="")),"保險資料不完整,","")          &amp;IF(AND(N258="",O258&lt;&gt;""),"花樁組別未填,","") &amp;IF(AND(N258&lt;&gt;"",O258=""),"單人花樁未填",""))</f>
        <v/>
      </c>
      <c r="X258" s="2"/>
      <c r="Y258" t="str">
        <f t="shared" si="11"/>
        <v/>
      </c>
    </row>
    <row r="259" spans="1:25" x14ac:dyDescent="0.3">
      <c r="A259" s="98">
        <v>254</v>
      </c>
      <c r="B259" s="5"/>
      <c r="C259" s="6"/>
      <c r="D259" s="7"/>
      <c r="E259" s="6"/>
      <c r="F259" s="6"/>
      <c r="G259" s="32"/>
      <c r="H259" s="32"/>
      <c r="I259" s="8"/>
      <c r="J259" s="6"/>
      <c r="K259" s="6"/>
      <c r="L259" s="6"/>
      <c r="M259" s="6"/>
      <c r="N259" s="6"/>
      <c r="O259" s="6"/>
      <c r="P259" s="6"/>
      <c r="Q259" s="6"/>
      <c r="R259" s="5"/>
      <c r="S259" s="9"/>
      <c r="T259" s="94">
        <f t="shared" si="10"/>
        <v>0</v>
      </c>
      <c r="U259" s="36">
        <f>VALUE(IF(T259=0,"0","0") &amp; IF(T259=1,設定!F$19,"0") &amp;IF(T259=2,設定!F$20,"") &amp;IF(T259=3,設定!F$21,""))+VALUE(IF(O259="","0",設定!M$20))+VALUE(IF(P259="","0",設定!R$20))+VALUE(IF(Q259="","0",設定!W$20))</f>
        <v>0</v>
      </c>
      <c r="V259" s="11">
        <f t="shared" si="9"/>
        <v>1</v>
      </c>
      <c r="W259" s="10" t="str">
        <f>IF(B259="","",IF(C259="","縣市未填,","") &amp; IF(D259="","單位未填, ","")     &amp;IF(AND(I259&lt;&gt;"",J259="",K259="",M259=""),"速樁項目錯誤,","")       &amp;IF(AND(OR(J259&lt;&gt;"",K259&lt;&gt;"",M259&lt;&gt;""),I259=""),"速樁組別未填,","")        &amp;IF(AND(T259=0,N259="",O259="",P259="",Q259=""),"未報名任何競賽項目,","")    &amp;IF(AND(設定!C$13="Y",OR(R259="",S259="")),"保險資料不完整,","")          &amp;IF(AND(N259="",O259&lt;&gt;""),"花樁組別未填,","") &amp;IF(AND(N259&lt;&gt;"",O259=""),"單人花樁未填",""))</f>
        <v/>
      </c>
      <c r="X259" s="2"/>
      <c r="Y259" t="str">
        <f t="shared" si="11"/>
        <v/>
      </c>
    </row>
    <row r="260" spans="1:25" x14ac:dyDescent="0.3">
      <c r="A260" s="98">
        <v>255</v>
      </c>
      <c r="B260" s="5"/>
      <c r="C260" s="6"/>
      <c r="D260" s="7"/>
      <c r="E260" s="6"/>
      <c r="F260" s="6"/>
      <c r="G260" s="32"/>
      <c r="H260" s="32"/>
      <c r="I260" s="8"/>
      <c r="J260" s="6"/>
      <c r="K260" s="6"/>
      <c r="L260" s="6"/>
      <c r="M260" s="6"/>
      <c r="N260" s="6"/>
      <c r="O260" s="6"/>
      <c r="P260" s="6"/>
      <c r="Q260" s="6"/>
      <c r="R260" s="5"/>
      <c r="S260" s="9"/>
      <c r="T260" s="94">
        <f t="shared" si="10"/>
        <v>0</v>
      </c>
      <c r="U260" s="36">
        <f>VALUE(IF(T260=0,"0","0") &amp; IF(T260=1,設定!F$19,"0") &amp;IF(T260=2,設定!F$20,"") &amp;IF(T260=3,設定!F$21,""))+VALUE(IF(O260="","0",設定!M$20))+VALUE(IF(P260="","0",設定!R$20))+VALUE(IF(Q260="","0",設定!W$20))</f>
        <v>0</v>
      </c>
      <c r="V260" s="11">
        <f t="shared" si="9"/>
        <v>1</v>
      </c>
      <c r="W260" s="10" t="str">
        <f>IF(B260="","",IF(C260="","縣市未填,","") &amp; IF(D260="","單位未填, ","")     &amp;IF(AND(I260&lt;&gt;"",J260="",K260="",M260=""),"速樁項目錯誤,","")       &amp;IF(AND(OR(J260&lt;&gt;"",K260&lt;&gt;"",M260&lt;&gt;""),I260=""),"速樁組別未填,","")        &amp;IF(AND(T260=0,N260="",O260="",P260="",Q260=""),"未報名任何競賽項目,","")    &amp;IF(AND(設定!C$13="Y",OR(R260="",S260="")),"保險資料不完整,","")          &amp;IF(AND(N260="",O260&lt;&gt;""),"花樁組別未填,","") &amp;IF(AND(N260&lt;&gt;"",O260=""),"單人花樁未填",""))</f>
        <v/>
      </c>
      <c r="X260" s="2"/>
      <c r="Y260" t="str">
        <f t="shared" si="11"/>
        <v/>
      </c>
    </row>
    <row r="261" spans="1:25" x14ac:dyDescent="0.3">
      <c r="A261" s="98">
        <v>256</v>
      </c>
      <c r="B261" s="5"/>
      <c r="C261" s="6"/>
      <c r="D261" s="7"/>
      <c r="E261" s="6"/>
      <c r="F261" s="6"/>
      <c r="G261" s="32"/>
      <c r="H261" s="32"/>
      <c r="I261" s="8"/>
      <c r="J261" s="6"/>
      <c r="K261" s="6"/>
      <c r="L261" s="6"/>
      <c r="M261" s="6"/>
      <c r="N261" s="6"/>
      <c r="O261" s="6"/>
      <c r="P261" s="6"/>
      <c r="Q261" s="6"/>
      <c r="R261" s="5"/>
      <c r="S261" s="9"/>
      <c r="T261" s="94">
        <f t="shared" si="10"/>
        <v>0</v>
      </c>
      <c r="U261" s="36">
        <f>VALUE(IF(T261=0,"0","0") &amp; IF(T261=1,設定!F$19,"0") &amp;IF(T261=2,設定!F$20,"") &amp;IF(T261=3,設定!F$21,""))+VALUE(IF(O261="","0",設定!M$20))+VALUE(IF(P261="","0",設定!R$20))+VALUE(IF(Q261="","0",設定!W$20))</f>
        <v>0</v>
      </c>
      <c r="V261" s="11">
        <f t="shared" si="9"/>
        <v>1</v>
      </c>
      <c r="W261" s="10" t="str">
        <f>IF(B261="","",IF(C261="","縣市未填,","") &amp; IF(D261="","單位未填, ","")     &amp;IF(AND(I261&lt;&gt;"",J261="",K261="",M261=""),"速樁項目錯誤,","")       &amp;IF(AND(OR(J261&lt;&gt;"",K261&lt;&gt;"",M261&lt;&gt;""),I261=""),"速樁組別未填,","")        &amp;IF(AND(T261=0,N261="",O261="",P261="",Q261=""),"未報名任何競賽項目,","")    &amp;IF(AND(設定!C$13="Y",OR(R261="",S261="")),"保險資料不完整,","")          &amp;IF(AND(N261="",O261&lt;&gt;""),"花樁組別未填,","") &amp;IF(AND(N261&lt;&gt;"",O261=""),"單人花樁未填",""))</f>
        <v/>
      </c>
      <c r="X261" s="2"/>
      <c r="Y261" t="str">
        <f t="shared" si="11"/>
        <v/>
      </c>
    </row>
    <row r="262" spans="1:25" x14ac:dyDescent="0.3">
      <c r="A262" s="98">
        <v>257</v>
      </c>
      <c r="B262" s="5"/>
      <c r="C262" s="6"/>
      <c r="D262" s="7"/>
      <c r="E262" s="6"/>
      <c r="F262" s="6"/>
      <c r="G262" s="32"/>
      <c r="H262" s="32"/>
      <c r="I262" s="8"/>
      <c r="J262" s="6"/>
      <c r="K262" s="6"/>
      <c r="L262" s="6"/>
      <c r="M262" s="6"/>
      <c r="N262" s="6"/>
      <c r="O262" s="6"/>
      <c r="P262" s="6"/>
      <c r="Q262" s="6"/>
      <c r="R262" s="5"/>
      <c r="S262" s="9"/>
      <c r="T262" s="94">
        <f t="shared" ref="T262:T303" si="12">(IF(J262&lt;&gt;"",1,0)+IF(K262&lt;&gt;"",1,0)+IF(L262&lt;&gt;"",1,0)+IF(M262&lt;&gt;"",1,0))</f>
        <v>0</v>
      </c>
      <c r="U262" s="36">
        <f>VALUE(IF(T262=0,"0","0") &amp; IF(T262=1,設定!F$19,"0") &amp;IF(T262=2,設定!F$20,"") &amp;IF(T262=3,設定!F$21,""))+VALUE(IF(O262="","0",設定!M$20))+VALUE(IF(P262="","0",設定!R$20))+VALUE(IF(Q262="","0",設定!W$20))</f>
        <v>0</v>
      </c>
      <c r="V262" s="11">
        <f t="shared" si="9"/>
        <v>1</v>
      </c>
      <c r="W262" s="10" t="str">
        <f>IF(B262="","",IF(C262="","縣市未填,","") &amp; IF(D262="","單位未填, ","")     &amp;IF(AND(I262&lt;&gt;"",J262="",K262="",M262=""),"速樁項目錯誤,","")       &amp;IF(AND(OR(J262&lt;&gt;"",K262&lt;&gt;"",M262&lt;&gt;""),I262=""),"速樁組別未填,","")        &amp;IF(AND(T262=0,N262="",O262="",P262="",Q262=""),"未報名任何競賽項目,","")    &amp;IF(AND(設定!C$13="Y",OR(R262="",S262="")),"保險資料不完整,","")          &amp;IF(AND(N262="",O262&lt;&gt;""),"花樁組別未填,","") &amp;IF(AND(N262&lt;&gt;"",O262=""),"單人花樁未填",""))</f>
        <v/>
      </c>
      <c r="X262" s="2"/>
      <c r="Y262" t="str">
        <f t="shared" si="11"/>
        <v/>
      </c>
    </row>
    <row r="263" spans="1:25" x14ac:dyDescent="0.3">
      <c r="A263" s="98">
        <v>258</v>
      </c>
      <c r="B263" s="5"/>
      <c r="C263" s="6"/>
      <c r="D263" s="7"/>
      <c r="E263" s="6"/>
      <c r="F263" s="6"/>
      <c r="G263" s="32"/>
      <c r="H263" s="32"/>
      <c r="I263" s="8"/>
      <c r="J263" s="6"/>
      <c r="K263" s="6"/>
      <c r="L263" s="6"/>
      <c r="M263" s="6"/>
      <c r="N263" s="6"/>
      <c r="O263" s="6"/>
      <c r="P263" s="6"/>
      <c r="Q263" s="6"/>
      <c r="R263" s="5"/>
      <c r="S263" s="9"/>
      <c r="T263" s="94">
        <f t="shared" si="12"/>
        <v>0</v>
      </c>
      <c r="U263" s="36">
        <f>VALUE(IF(T263=0,"0","0") &amp; IF(T263=1,設定!F$19,"0") &amp;IF(T263=2,設定!F$20,"") &amp;IF(T263=3,設定!F$21,""))+VALUE(IF(O263="","0",設定!M$20))+VALUE(IF(P263="","0",設定!R$20))+VALUE(IF(Q263="","0",設定!W$20))</f>
        <v>0</v>
      </c>
      <c r="V263" s="11">
        <f t="shared" ref="V263:V303" si="13">IF(B263&lt;&gt;"",0,1)</f>
        <v>1</v>
      </c>
      <c r="W263" s="10" t="str">
        <f>IF(B263="","",IF(C263="","縣市未填,","") &amp; IF(D263="","單位未填, ","")     &amp;IF(AND(I263&lt;&gt;"",J263="",K263="",M263=""),"速樁項目錯誤,","")       &amp;IF(AND(OR(J263&lt;&gt;"",K263&lt;&gt;"",M263&lt;&gt;""),I263=""),"速樁組別未填,","")        &amp;IF(AND(T263=0,N263="",O263="",P263="",Q263=""),"未報名任何競賽項目,","")    &amp;IF(AND(設定!C$13="Y",OR(R263="",S263="")),"保險資料不完整,","")          &amp;IF(AND(N263="",O263&lt;&gt;""),"花樁組別未填,","") &amp;IF(AND(N263&lt;&gt;"",O263=""),"單人花樁未填",""))</f>
        <v/>
      </c>
      <c r="X263" s="2"/>
      <c r="Y263" t="str">
        <f t="shared" ref="Y263:Y303" si="14">C263 &amp; D263</f>
        <v/>
      </c>
    </row>
    <row r="264" spans="1:25" x14ac:dyDescent="0.3">
      <c r="A264" s="98">
        <v>259</v>
      </c>
      <c r="B264" s="5"/>
      <c r="C264" s="6"/>
      <c r="D264" s="7"/>
      <c r="E264" s="6"/>
      <c r="F264" s="6"/>
      <c r="G264" s="32"/>
      <c r="H264" s="32"/>
      <c r="I264" s="8"/>
      <c r="J264" s="6"/>
      <c r="K264" s="6"/>
      <c r="L264" s="6"/>
      <c r="M264" s="6"/>
      <c r="N264" s="6"/>
      <c r="O264" s="6"/>
      <c r="P264" s="6"/>
      <c r="Q264" s="6"/>
      <c r="R264" s="5"/>
      <c r="S264" s="9"/>
      <c r="T264" s="94">
        <f t="shared" si="12"/>
        <v>0</v>
      </c>
      <c r="U264" s="36">
        <f>VALUE(IF(T264=0,"0","0") &amp; IF(T264=1,設定!F$19,"0") &amp;IF(T264=2,設定!F$20,"") &amp;IF(T264=3,設定!F$21,""))+VALUE(IF(O264="","0",設定!M$20))+VALUE(IF(P264="","0",設定!R$20))+VALUE(IF(Q264="","0",設定!W$20))</f>
        <v>0</v>
      </c>
      <c r="V264" s="11">
        <f t="shared" si="13"/>
        <v>1</v>
      </c>
      <c r="W264" s="10" t="str">
        <f>IF(B264="","",IF(C264="","縣市未填,","") &amp; IF(D264="","單位未填, ","")     &amp;IF(AND(I264&lt;&gt;"",J264="",K264="",M264=""),"速樁項目錯誤,","")       &amp;IF(AND(OR(J264&lt;&gt;"",K264&lt;&gt;"",M264&lt;&gt;""),I264=""),"速樁組別未填,","")        &amp;IF(AND(T264=0,N264="",O264="",P264="",Q264=""),"未報名任何競賽項目,","")    &amp;IF(AND(設定!C$13="Y",OR(R264="",S264="")),"保險資料不完整,","")          &amp;IF(AND(N264="",O264&lt;&gt;""),"花樁組別未填,","") &amp;IF(AND(N264&lt;&gt;"",O264=""),"單人花樁未填",""))</f>
        <v/>
      </c>
      <c r="X264" s="2"/>
      <c r="Y264" t="str">
        <f t="shared" si="14"/>
        <v/>
      </c>
    </row>
    <row r="265" spans="1:25" x14ac:dyDescent="0.3">
      <c r="A265" s="98">
        <v>260</v>
      </c>
      <c r="B265" s="5"/>
      <c r="C265" s="6"/>
      <c r="D265" s="7"/>
      <c r="E265" s="6"/>
      <c r="F265" s="6"/>
      <c r="G265" s="32"/>
      <c r="H265" s="32"/>
      <c r="I265" s="8"/>
      <c r="J265" s="6"/>
      <c r="K265" s="6"/>
      <c r="L265" s="6"/>
      <c r="M265" s="6"/>
      <c r="N265" s="6"/>
      <c r="O265" s="6"/>
      <c r="P265" s="6"/>
      <c r="Q265" s="6"/>
      <c r="R265" s="5"/>
      <c r="S265" s="9"/>
      <c r="T265" s="94">
        <f t="shared" si="12"/>
        <v>0</v>
      </c>
      <c r="U265" s="36">
        <f>VALUE(IF(T265=0,"0","0") &amp; IF(T265=1,設定!F$19,"0") &amp;IF(T265=2,設定!F$20,"") &amp;IF(T265=3,設定!F$21,""))+VALUE(IF(O265="","0",設定!M$20))+VALUE(IF(P265="","0",設定!R$20))+VALUE(IF(Q265="","0",設定!W$20))</f>
        <v>0</v>
      </c>
      <c r="V265" s="11">
        <f t="shared" si="13"/>
        <v>1</v>
      </c>
      <c r="W265" s="10" t="str">
        <f>IF(B265="","",IF(C265="","縣市未填,","") &amp; IF(D265="","單位未填, ","")     &amp;IF(AND(I265&lt;&gt;"",J265="",K265="",M265=""),"速樁項目錯誤,","")       &amp;IF(AND(OR(J265&lt;&gt;"",K265&lt;&gt;"",M265&lt;&gt;""),I265=""),"速樁組別未填,","")        &amp;IF(AND(T265=0,N265="",O265="",P265="",Q265=""),"未報名任何競賽項目,","")    &amp;IF(AND(設定!C$13="Y",OR(R265="",S265="")),"保險資料不完整,","")          &amp;IF(AND(N265="",O265&lt;&gt;""),"花樁組別未填,","") &amp;IF(AND(N265&lt;&gt;"",O265=""),"單人花樁未填",""))</f>
        <v/>
      </c>
      <c r="X265" s="2"/>
      <c r="Y265" t="str">
        <f t="shared" si="14"/>
        <v/>
      </c>
    </row>
    <row r="266" spans="1:25" x14ac:dyDescent="0.3">
      <c r="A266" s="98">
        <v>261</v>
      </c>
      <c r="B266" s="5"/>
      <c r="C266" s="6"/>
      <c r="D266" s="7"/>
      <c r="E266" s="6"/>
      <c r="F266" s="6"/>
      <c r="G266" s="32"/>
      <c r="H266" s="32"/>
      <c r="I266" s="8"/>
      <c r="J266" s="6"/>
      <c r="K266" s="6"/>
      <c r="L266" s="6"/>
      <c r="M266" s="6"/>
      <c r="N266" s="6"/>
      <c r="O266" s="6"/>
      <c r="P266" s="6"/>
      <c r="Q266" s="6"/>
      <c r="R266" s="5"/>
      <c r="S266" s="9"/>
      <c r="T266" s="94">
        <f t="shared" si="12"/>
        <v>0</v>
      </c>
      <c r="U266" s="36">
        <f>VALUE(IF(T266=0,"0","0") &amp; IF(T266=1,設定!F$19,"0") &amp;IF(T266=2,設定!F$20,"") &amp;IF(T266=3,設定!F$21,""))+VALUE(IF(O266="","0",設定!M$20))+VALUE(IF(P266="","0",設定!R$20))+VALUE(IF(Q266="","0",設定!W$20))</f>
        <v>0</v>
      </c>
      <c r="V266" s="11">
        <f t="shared" si="13"/>
        <v>1</v>
      </c>
      <c r="W266" s="10" t="str">
        <f>IF(B266="","",IF(C266="","縣市未填,","") &amp; IF(D266="","單位未填, ","")     &amp;IF(AND(I266&lt;&gt;"",J266="",K266="",M266=""),"速樁項目錯誤,","")       &amp;IF(AND(OR(J266&lt;&gt;"",K266&lt;&gt;"",M266&lt;&gt;""),I266=""),"速樁組別未填,","")        &amp;IF(AND(T266=0,N266="",O266="",P266="",Q266=""),"未報名任何競賽項目,","")    &amp;IF(AND(設定!C$13="Y",OR(R266="",S266="")),"保險資料不完整,","")          &amp;IF(AND(N266="",O266&lt;&gt;""),"花樁組別未填,","") &amp;IF(AND(N266&lt;&gt;"",O266=""),"單人花樁未填",""))</f>
        <v/>
      </c>
      <c r="X266" s="2"/>
      <c r="Y266" t="str">
        <f t="shared" si="14"/>
        <v/>
      </c>
    </row>
    <row r="267" spans="1:25" x14ac:dyDescent="0.3">
      <c r="A267" s="98">
        <v>262</v>
      </c>
      <c r="B267" s="5"/>
      <c r="C267" s="6"/>
      <c r="D267" s="7"/>
      <c r="E267" s="6"/>
      <c r="F267" s="6"/>
      <c r="G267" s="32"/>
      <c r="H267" s="32"/>
      <c r="I267" s="8"/>
      <c r="J267" s="6"/>
      <c r="K267" s="6"/>
      <c r="L267" s="6"/>
      <c r="M267" s="6"/>
      <c r="N267" s="6"/>
      <c r="O267" s="6"/>
      <c r="P267" s="6"/>
      <c r="Q267" s="6"/>
      <c r="R267" s="5"/>
      <c r="S267" s="9"/>
      <c r="T267" s="94">
        <f t="shared" si="12"/>
        <v>0</v>
      </c>
      <c r="U267" s="36">
        <f>VALUE(IF(T267=0,"0","0") &amp; IF(T267=1,設定!F$19,"0") &amp;IF(T267=2,設定!F$20,"") &amp;IF(T267=3,設定!F$21,""))+VALUE(IF(O267="","0",設定!M$20))+VALUE(IF(P267="","0",設定!R$20))+VALUE(IF(Q267="","0",設定!W$20))</f>
        <v>0</v>
      </c>
      <c r="V267" s="11">
        <f t="shared" si="13"/>
        <v>1</v>
      </c>
      <c r="W267" s="10" t="str">
        <f>IF(B267="","",IF(C267="","縣市未填,","") &amp; IF(D267="","單位未填, ","")     &amp;IF(AND(I267&lt;&gt;"",J267="",K267="",M267=""),"速樁項目錯誤,","")       &amp;IF(AND(OR(J267&lt;&gt;"",K267&lt;&gt;"",M267&lt;&gt;""),I267=""),"速樁組別未填,","")        &amp;IF(AND(T267=0,N267="",O267="",P267="",Q267=""),"未報名任何競賽項目,","")    &amp;IF(AND(設定!C$13="Y",OR(R267="",S267="")),"保險資料不完整,","")          &amp;IF(AND(N267="",O267&lt;&gt;""),"花樁組別未填,","") &amp;IF(AND(N267&lt;&gt;"",O267=""),"單人花樁未填",""))</f>
        <v/>
      </c>
      <c r="X267" s="2"/>
      <c r="Y267" t="str">
        <f t="shared" si="14"/>
        <v/>
      </c>
    </row>
    <row r="268" spans="1:25" x14ac:dyDescent="0.3">
      <c r="A268" s="98">
        <v>263</v>
      </c>
      <c r="B268" s="5"/>
      <c r="C268" s="6"/>
      <c r="D268" s="7"/>
      <c r="E268" s="6"/>
      <c r="F268" s="6"/>
      <c r="G268" s="32"/>
      <c r="H268" s="32"/>
      <c r="I268" s="8"/>
      <c r="J268" s="6"/>
      <c r="K268" s="6"/>
      <c r="L268" s="6"/>
      <c r="M268" s="6"/>
      <c r="N268" s="6"/>
      <c r="O268" s="6"/>
      <c r="P268" s="6"/>
      <c r="Q268" s="6"/>
      <c r="R268" s="5"/>
      <c r="S268" s="9"/>
      <c r="T268" s="94">
        <f t="shared" si="12"/>
        <v>0</v>
      </c>
      <c r="U268" s="36">
        <f>VALUE(IF(T268=0,"0","0") &amp; IF(T268=1,設定!F$19,"0") &amp;IF(T268=2,設定!F$20,"") &amp;IF(T268=3,設定!F$21,""))+VALUE(IF(O268="","0",設定!M$20))+VALUE(IF(P268="","0",設定!R$20))+VALUE(IF(Q268="","0",設定!W$20))</f>
        <v>0</v>
      </c>
      <c r="V268" s="11">
        <f t="shared" si="13"/>
        <v>1</v>
      </c>
      <c r="W268" s="10" t="str">
        <f>IF(B268="","",IF(C268="","縣市未填,","") &amp; IF(D268="","單位未填, ","")     &amp;IF(AND(I268&lt;&gt;"",J268="",K268="",M268=""),"速樁項目錯誤,","")       &amp;IF(AND(OR(J268&lt;&gt;"",K268&lt;&gt;"",M268&lt;&gt;""),I268=""),"速樁組別未填,","")        &amp;IF(AND(T268=0,N268="",O268="",P268="",Q268=""),"未報名任何競賽項目,","")    &amp;IF(AND(設定!C$13="Y",OR(R268="",S268="")),"保險資料不完整,","")          &amp;IF(AND(N268="",O268&lt;&gt;""),"花樁組別未填,","") &amp;IF(AND(N268&lt;&gt;"",O268=""),"單人花樁未填",""))</f>
        <v/>
      </c>
      <c r="X268" s="2"/>
      <c r="Y268" t="str">
        <f t="shared" si="14"/>
        <v/>
      </c>
    </row>
    <row r="269" spans="1:25" x14ac:dyDescent="0.3">
      <c r="A269" s="98">
        <v>264</v>
      </c>
      <c r="B269" s="5"/>
      <c r="C269" s="6"/>
      <c r="D269" s="7"/>
      <c r="E269" s="6"/>
      <c r="F269" s="6"/>
      <c r="G269" s="32"/>
      <c r="H269" s="32"/>
      <c r="I269" s="8"/>
      <c r="J269" s="6"/>
      <c r="K269" s="6"/>
      <c r="L269" s="6"/>
      <c r="M269" s="6"/>
      <c r="N269" s="6"/>
      <c r="O269" s="6"/>
      <c r="P269" s="6"/>
      <c r="Q269" s="6"/>
      <c r="R269" s="5"/>
      <c r="S269" s="9"/>
      <c r="T269" s="94">
        <f t="shared" si="12"/>
        <v>0</v>
      </c>
      <c r="U269" s="36">
        <f>VALUE(IF(T269=0,"0","0") &amp; IF(T269=1,設定!F$19,"0") &amp;IF(T269=2,設定!F$20,"") &amp;IF(T269=3,設定!F$21,""))+VALUE(IF(O269="","0",設定!M$20))+VALUE(IF(P269="","0",設定!R$20))+VALUE(IF(Q269="","0",設定!W$20))</f>
        <v>0</v>
      </c>
      <c r="V269" s="11">
        <f t="shared" si="13"/>
        <v>1</v>
      </c>
      <c r="W269" s="10" t="str">
        <f>IF(B269="","",IF(C269="","縣市未填,","") &amp; IF(D269="","單位未填, ","")     &amp;IF(AND(I269&lt;&gt;"",J269="",K269="",M269=""),"速樁項目錯誤,","")       &amp;IF(AND(OR(J269&lt;&gt;"",K269&lt;&gt;"",M269&lt;&gt;""),I269=""),"速樁組別未填,","")        &amp;IF(AND(T269=0,N269="",O269="",P269="",Q269=""),"未報名任何競賽項目,","")    &amp;IF(AND(設定!C$13="Y",OR(R269="",S269="")),"保險資料不完整,","")          &amp;IF(AND(N269="",O269&lt;&gt;""),"花樁組別未填,","") &amp;IF(AND(N269&lt;&gt;"",O269=""),"單人花樁未填",""))</f>
        <v/>
      </c>
      <c r="X269" s="2"/>
      <c r="Y269" t="str">
        <f t="shared" si="14"/>
        <v/>
      </c>
    </row>
    <row r="270" spans="1:25" x14ac:dyDescent="0.3">
      <c r="A270" s="98">
        <v>265</v>
      </c>
      <c r="B270" s="5"/>
      <c r="C270" s="6"/>
      <c r="D270" s="7"/>
      <c r="E270" s="6"/>
      <c r="F270" s="6"/>
      <c r="G270" s="32"/>
      <c r="H270" s="32"/>
      <c r="I270" s="8"/>
      <c r="J270" s="6"/>
      <c r="K270" s="6"/>
      <c r="L270" s="6"/>
      <c r="M270" s="6"/>
      <c r="N270" s="6"/>
      <c r="O270" s="6"/>
      <c r="P270" s="6"/>
      <c r="Q270" s="6"/>
      <c r="R270" s="5"/>
      <c r="S270" s="9"/>
      <c r="T270" s="94">
        <f t="shared" si="12"/>
        <v>0</v>
      </c>
      <c r="U270" s="36">
        <f>VALUE(IF(T270=0,"0","0") &amp; IF(T270=1,設定!F$19,"0") &amp;IF(T270=2,設定!F$20,"") &amp;IF(T270=3,設定!F$21,""))+VALUE(IF(O270="","0",設定!M$20))+VALUE(IF(P270="","0",設定!R$20))+VALUE(IF(Q270="","0",設定!W$20))</f>
        <v>0</v>
      </c>
      <c r="V270" s="11">
        <f t="shared" si="13"/>
        <v>1</v>
      </c>
      <c r="W270" s="10" t="str">
        <f>IF(B270="","",IF(C270="","縣市未填,","") &amp; IF(D270="","單位未填, ","")     &amp;IF(AND(I270&lt;&gt;"",J270="",K270="",M270=""),"速樁項目錯誤,","")       &amp;IF(AND(OR(J270&lt;&gt;"",K270&lt;&gt;"",M270&lt;&gt;""),I270=""),"速樁組別未填,","")        &amp;IF(AND(T270=0,N270="",O270="",P270="",Q270=""),"未報名任何競賽項目,","")    &amp;IF(AND(設定!C$13="Y",OR(R270="",S270="")),"保險資料不完整,","")          &amp;IF(AND(N270="",O270&lt;&gt;""),"花樁組別未填,","") &amp;IF(AND(N270&lt;&gt;"",O270=""),"單人花樁未填",""))</f>
        <v/>
      </c>
      <c r="X270" s="2"/>
      <c r="Y270" t="str">
        <f t="shared" si="14"/>
        <v/>
      </c>
    </row>
    <row r="271" spans="1:25" x14ac:dyDescent="0.3">
      <c r="A271" s="98">
        <v>266</v>
      </c>
      <c r="B271" s="5"/>
      <c r="C271" s="6"/>
      <c r="D271" s="7"/>
      <c r="E271" s="6"/>
      <c r="F271" s="6"/>
      <c r="G271" s="32"/>
      <c r="H271" s="32"/>
      <c r="I271" s="8"/>
      <c r="J271" s="6"/>
      <c r="K271" s="6"/>
      <c r="L271" s="6"/>
      <c r="M271" s="6"/>
      <c r="N271" s="6"/>
      <c r="O271" s="6"/>
      <c r="P271" s="6"/>
      <c r="Q271" s="6"/>
      <c r="R271" s="5"/>
      <c r="S271" s="9"/>
      <c r="T271" s="94">
        <f t="shared" si="12"/>
        <v>0</v>
      </c>
      <c r="U271" s="36">
        <f>VALUE(IF(T271=0,"0","0") &amp; IF(T271=1,設定!F$19,"0") &amp;IF(T271=2,設定!F$20,"") &amp;IF(T271=3,設定!F$21,""))+VALUE(IF(O271="","0",設定!M$20))+VALUE(IF(P271="","0",設定!R$20))+VALUE(IF(Q271="","0",設定!W$20))</f>
        <v>0</v>
      </c>
      <c r="V271" s="11">
        <f t="shared" si="13"/>
        <v>1</v>
      </c>
      <c r="W271" s="10" t="str">
        <f>IF(B271="","",IF(C271="","縣市未填,","") &amp; IF(D271="","單位未填, ","")     &amp;IF(AND(I271&lt;&gt;"",J271="",K271="",M271=""),"速樁項目錯誤,","")       &amp;IF(AND(OR(J271&lt;&gt;"",K271&lt;&gt;"",M271&lt;&gt;""),I271=""),"速樁組別未填,","")        &amp;IF(AND(T271=0,N271="",O271="",P271="",Q271=""),"未報名任何競賽項目,","")    &amp;IF(AND(設定!C$13="Y",OR(R271="",S271="")),"保險資料不完整,","")          &amp;IF(AND(N271="",O271&lt;&gt;""),"花樁組別未填,","") &amp;IF(AND(N271&lt;&gt;"",O271=""),"單人花樁未填",""))</f>
        <v/>
      </c>
      <c r="X271" s="2"/>
      <c r="Y271" t="str">
        <f t="shared" si="14"/>
        <v/>
      </c>
    </row>
    <row r="272" spans="1:25" x14ac:dyDescent="0.3">
      <c r="A272" s="98">
        <v>267</v>
      </c>
      <c r="B272" s="5"/>
      <c r="C272" s="6"/>
      <c r="D272" s="7"/>
      <c r="E272" s="6"/>
      <c r="F272" s="6"/>
      <c r="G272" s="32"/>
      <c r="H272" s="32"/>
      <c r="I272" s="8"/>
      <c r="J272" s="6"/>
      <c r="K272" s="6"/>
      <c r="L272" s="6"/>
      <c r="M272" s="6"/>
      <c r="N272" s="6"/>
      <c r="O272" s="6"/>
      <c r="P272" s="6"/>
      <c r="Q272" s="6"/>
      <c r="R272" s="5"/>
      <c r="S272" s="9"/>
      <c r="T272" s="94">
        <f t="shared" si="12"/>
        <v>0</v>
      </c>
      <c r="U272" s="36">
        <f>VALUE(IF(T272=0,"0","0") &amp; IF(T272=1,設定!F$19,"0") &amp;IF(T272=2,設定!F$20,"") &amp;IF(T272=3,設定!F$21,""))+VALUE(IF(O272="","0",設定!M$20))+VALUE(IF(P272="","0",設定!R$20))+VALUE(IF(Q272="","0",設定!W$20))</f>
        <v>0</v>
      </c>
      <c r="V272" s="11">
        <f t="shared" si="13"/>
        <v>1</v>
      </c>
      <c r="W272" s="10" t="str">
        <f>IF(B272="","",IF(C272="","縣市未填,","") &amp; IF(D272="","單位未填, ","")     &amp;IF(AND(I272&lt;&gt;"",J272="",K272="",M272=""),"速樁項目錯誤,","")       &amp;IF(AND(OR(J272&lt;&gt;"",K272&lt;&gt;"",M272&lt;&gt;""),I272=""),"速樁組別未填,","")        &amp;IF(AND(T272=0,N272="",O272="",P272="",Q272=""),"未報名任何競賽項目,","")    &amp;IF(AND(設定!C$13="Y",OR(R272="",S272="")),"保險資料不完整,","")          &amp;IF(AND(N272="",O272&lt;&gt;""),"花樁組別未填,","") &amp;IF(AND(N272&lt;&gt;"",O272=""),"單人花樁未填",""))</f>
        <v/>
      </c>
      <c r="X272" s="2"/>
      <c r="Y272" t="str">
        <f t="shared" si="14"/>
        <v/>
      </c>
    </row>
    <row r="273" spans="1:25" x14ac:dyDescent="0.3">
      <c r="A273" s="98">
        <v>268</v>
      </c>
      <c r="B273" s="5"/>
      <c r="C273" s="6"/>
      <c r="D273" s="7"/>
      <c r="E273" s="6"/>
      <c r="F273" s="6"/>
      <c r="G273" s="32"/>
      <c r="H273" s="32"/>
      <c r="I273" s="8"/>
      <c r="J273" s="6"/>
      <c r="K273" s="6"/>
      <c r="L273" s="6"/>
      <c r="M273" s="6"/>
      <c r="N273" s="6"/>
      <c r="O273" s="6"/>
      <c r="P273" s="6"/>
      <c r="Q273" s="6"/>
      <c r="R273" s="5"/>
      <c r="S273" s="9"/>
      <c r="T273" s="94">
        <f t="shared" si="12"/>
        <v>0</v>
      </c>
      <c r="U273" s="36">
        <f>VALUE(IF(T273=0,"0","0") &amp; IF(T273=1,設定!F$19,"0") &amp;IF(T273=2,設定!F$20,"") &amp;IF(T273=3,設定!F$21,""))+VALUE(IF(O273="","0",設定!M$20))+VALUE(IF(P273="","0",設定!R$20))+VALUE(IF(Q273="","0",設定!W$20))</f>
        <v>0</v>
      </c>
      <c r="V273" s="11">
        <f t="shared" si="13"/>
        <v>1</v>
      </c>
      <c r="W273" s="10" t="str">
        <f>IF(B273="","",IF(C273="","縣市未填,","") &amp; IF(D273="","單位未填, ","")     &amp;IF(AND(I273&lt;&gt;"",J273="",K273="",M273=""),"速樁項目錯誤,","")       &amp;IF(AND(OR(J273&lt;&gt;"",K273&lt;&gt;"",M273&lt;&gt;""),I273=""),"速樁組別未填,","")        &amp;IF(AND(T273=0,N273="",O273="",P273="",Q273=""),"未報名任何競賽項目,","")    &amp;IF(AND(設定!C$13="Y",OR(R273="",S273="")),"保險資料不完整,","")          &amp;IF(AND(N273="",O273&lt;&gt;""),"花樁組別未填,","") &amp;IF(AND(N273&lt;&gt;"",O273=""),"單人花樁未填",""))</f>
        <v/>
      </c>
      <c r="X273" s="2"/>
      <c r="Y273" t="str">
        <f t="shared" si="14"/>
        <v/>
      </c>
    </row>
    <row r="274" spans="1:25" x14ac:dyDescent="0.3">
      <c r="A274" s="98">
        <v>269</v>
      </c>
      <c r="B274" s="5"/>
      <c r="C274" s="6"/>
      <c r="D274" s="7"/>
      <c r="E274" s="6"/>
      <c r="F274" s="6"/>
      <c r="G274" s="32"/>
      <c r="H274" s="32"/>
      <c r="I274" s="8"/>
      <c r="J274" s="6"/>
      <c r="K274" s="6"/>
      <c r="L274" s="6"/>
      <c r="M274" s="6"/>
      <c r="N274" s="6"/>
      <c r="O274" s="6"/>
      <c r="P274" s="6"/>
      <c r="Q274" s="6"/>
      <c r="R274" s="5"/>
      <c r="S274" s="9"/>
      <c r="T274" s="94">
        <f t="shared" si="12"/>
        <v>0</v>
      </c>
      <c r="U274" s="36">
        <f>VALUE(IF(T274=0,"0","0") &amp; IF(T274=1,設定!F$19,"0") &amp;IF(T274=2,設定!F$20,"") &amp;IF(T274=3,設定!F$21,""))+VALUE(IF(O274="","0",設定!M$20))+VALUE(IF(P274="","0",設定!R$20))+VALUE(IF(Q274="","0",設定!W$20))</f>
        <v>0</v>
      </c>
      <c r="V274" s="11">
        <f t="shared" si="13"/>
        <v>1</v>
      </c>
      <c r="W274" s="10" t="str">
        <f>IF(B274="","",IF(C274="","縣市未填,","") &amp; IF(D274="","單位未填, ","")     &amp;IF(AND(I274&lt;&gt;"",J274="",K274="",M274=""),"速樁項目錯誤,","")       &amp;IF(AND(OR(J274&lt;&gt;"",K274&lt;&gt;"",M274&lt;&gt;""),I274=""),"速樁組別未填,","")        &amp;IF(AND(T274=0,N274="",O274="",P274="",Q274=""),"未報名任何競賽項目,","")    &amp;IF(AND(設定!C$13="Y",OR(R274="",S274="")),"保險資料不完整,","")          &amp;IF(AND(N274="",O274&lt;&gt;""),"花樁組別未填,","") &amp;IF(AND(N274&lt;&gt;"",O274=""),"單人花樁未填",""))</f>
        <v/>
      </c>
      <c r="X274" s="2"/>
      <c r="Y274" t="str">
        <f t="shared" si="14"/>
        <v/>
      </c>
    </row>
    <row r="275" spans="1:25" x14ac:dyDescent="0.3">
      <c r="A275" s="98">
        <v>270</v>
      </c>
      <c r="B275" s="5"/>
      <c r="C275" s="6"/>
      <c r="D275" s="7"/>
      <c r="E275" s="6"/>
      <c r="F275" s="6"/>
      <c r="G275" s="32"/>
      <c r="H275" s="32"/>
      <c r="I275" s="8"/>
      <c r="J275" s="6"/>
      <c r="K275" s="6"/>
      <c r="L275" s="6"/>
      <c r="M275" s="6"/>
      <c r="N275" s="6"/>
      <c r="O275" s="6"/>
      <c r="P275" s="6"/>
      <c r="Q275" s="6"/>
      <c r="R275" s="5"/>
      <c r="S275" s="9"/>
      <c r="T275" s="94">
        <f t="shared" si="12"/>
        <v>0</v>
      </c>
      <c r="U275" s="36">
        <f>VALUE(IF(T275=0,"0","0") &amp; IF(T275=1,設定!F$19,"0") &amp;IF(T275=2,設定!F$20,"") &amp;IF(T275=3,設定!F$21,""))+VALUE(IF(O275="","0",設定!M$20))+VALUE(IF(P275="","0",設定!R$20))+VALUE(IF(Q275="","0",設定!W$20))</f>
        <v>0</v>
      </c>
      <c r="V275" s="11">
        <f t="shared" si="13"/>
        <v>1</v>
      </c>
      <c r="W275" s="10" t="str">
        <f>IF(B275="","",IF(C275="","縣市未填,","") &amp; IF(D275="","單位未填, ","")     &amp;IF(AND(I275&lt;&gt;"",J275="",K275="",M275=""),"速樁項目錯誤,","")       &amp;IF(AND(OR(J275&lt;&gt;"",K275&lt;&gt;"",M275&lt;&gt;""),I275=""),"速樁組別未填,","")        &amp;IF(AND(T275=0,N275="",O275="",P275="",Q275=""),"未報名任何競賽項目,","")    &amp;IF(AND(設定!C$13="Y",OR(R275="",S275="")),"保險資料不完整,","")          &amp;IF(AND(N275="",O275&lt;&gt;""),"花樁組別未填,","") &amp;IF(AND(N275&lt;&gt;"",O275=""),"單人花樁未填",""))</f>
        <v/>
      </c>
      <c r="X275" s="2"/>
      <c r="Y275" t="str">
        <f t="shared" si="14"/>
        <v/>
      </c>
    </row>
    <row r="276" spans="1:25" x14ac:dyDescent="0.3">
      <c r="A276" s="98">
        <v>271</v>
      </c>
      <c r="B276" s="5"/>
      <c r="C276" s="6"/>
      <c r="D276" s="7"/>
      <c r="E276" s="6"/>
      <c r="F276" s="6"/>
      <c r="G276" s="32"/>
      <c r="H276" s="32"/>
      <c r="I276" s="8"/>
      <c r="J276" s="6"/>
      <c r="K276" s="6"/>
      <c r="L276" s="6"/>
      <c r="M276" s="6"/>
      <c r="N276" s="6"/>
      <c r="O276" s="6"/>
      <c r="P276" s="6"/>
      <c r="Q276" s="6"/>
      <c r="R276" s="5"/>
      <c r="S276" s="9"/>
      <c r="T276" s="94">
        <f t="shared" si="12"/>
        <v>0</v>
      </c>
      <c r="U276" s="36">
        <f>VALUE(IF(T276=0,"0","0") &amp; IF(T276=1,設定!F$19,"0") &amp;IF(T276=2,設定!F$20,"") &amp;IF(T276=3,設定!F$21,""))+VALUE(IF(O276="","0",設定!M$20))+VALUE(IF(P276="","0",設定!R$20))+VALUE(IF(Q276="","0",設定!W$20))</f>
        <v>0</v>
      </c>
      <c r="V276" s="11">
        <f t="shared" si="13"/>
        <v>1</v>
      </c>
      <c r="W276" s="10" t="str">
        <f>IF(B276="","",IF(C276="","縣市未填,","") &amp; IF(D276="","單位未填, ","")     &amp;IF(AND(I276&lt;&gt;"",J276="",K276="",M276=""),"速樁項目錯誤,","")       &amp;IF(AND(OR(J276&lt;&gt;"",K276&lt;&gt;"",M276&lt;&gt;""),I276=""),"速樁組別未填,","")        &amp;IF(AND(T276=0,N276="",O276="",P276="",Q276=""),"未報名任何競賽項目,","")    &amp;IF(AND(設定!C$13="Y",OR(R276="",S276="")),"保險資料不完整,","")          &amp;IF(AND(N276="",O276&lt;&gt;""),"花樁組別未填,","") &amp;IF(AND(N276&lt;&gt;"",O276=""),"單人花樁未填",""))</f>
        <v/>
      </c>
      <c r="X276" s="2"/>
      <c r="Y276" t="str">
        <f t="shared" si="14"/>
        <v/>
      </c>
    </row>
    <row r="277" spans="1:25" x14ac:dyDescent="0.3">
      <c r="A277" s="98">
        <v>272</v>
      </c>
      <c r="B277" s="5"/>
      <c r="C277" s="6"/>
      <c r="D277" s="7"/>
      <c r="E277" s="6"/>
      <c r="F277" s="6"/>
      <c r="G277" s="32"/>
      <c r="H277" s="32"/>
      <c r="I277" s="8"/>
      <c r="J277" s="6"/>
      <c r="K277" s="6"/>
      <c r="L277" s="6"/>
      <c r="M277" s="6"/>
      <c r="N277" s="6"/>
      <c r="O277" s="6"/>
      <c r="P277" s="6"/>
      <c r="Q277" s="6"/>
      <c r="R277" s="5"/>
      <c r="S277" s="9"/>
      <c r="T277" s="94">
        <f t="shared" si="12"/>
        <v>0</v>
      </c>
      <c r="U277" s="36">
        <f>VALUE(IF(T277=0,"0","0") &amp; IF(T277=1,設定!F$19,"0") &amp;IF(T277=2,設定!F$20,"") &amp;IF(T277=3,設定!F$21,""))+VALUE(IF(O277="","0",設定!M$20))+VALUE(IF(P277="","0",設定!R$20))+VALUE(IF(Q277="","0",設定!W$20))</f>
        <v>0</v>
      </c>
      <c r="V277" s="11">
        <f t="shared" si="13"/>
        <v>1</v>
      </c>
      <c r="W277" s="10" t="str">
        <f>IF(B277="","",IF(C277="","縣市未填,","") &amp; IF(D277="","單位未填, ","")     &amp;IF(AND(I277&lt;&gt;"",J277="",K277="",M277=""),"速樁項目錯誤,","")       &amp;IF(AND(OR(J277&lt;&gt;"",K277&lt;&gt;"",M277&lt;&gt;""),I277=""),"速樁組別未填,","")        &amp;IF(AND(T277=0,N277="",O277="",P277="",Q277=""),"未報名任何競賽項目,","")    &amp;IF(AND(設定!C$13="Y",OR(R277="",S277="")),"保險資料不完整,","")          &amp;IF(AND(N277="",O277&lt;&gt;""),"花樁組別未填,","") &amp;IF(AND(N277&lt;&gt;"",O277=""),"單人花樁未填",""))</f>
        <v/>
      </c>
      <c r="X277" s="2"/>
      <c r="Y277" t="str">
        <f t="shared" si="14"/>
        <v/>
      </c>
    </row>
    <row r="278" spans="1:25" x14ac:dyDescent="0.3">
      <c r="A278" s="98">
        <v>273</v>
      </c>
      <c r="B278" s="5"/>
      <c r="C278" s="6"/>
      <c r="D278" s="7"/>
      <c r="E278" s="6"/>
      <c r="F278" s="6"/>
      <c r="G278" s="32"/>
      <c r="H278" s="32"/>
      <c r="I278" s="8"/>
      <c r="J278" s="6"/>
      <c r="K278" s="6"/>
      <c r="L278" s="6"/>
      <c r="M278" s="6"/>
      <c r="N278" s="6"/>
      <c r="O278" s="6"/>
      <c r="P278" s="6"/>
      <c r="Q278" s="6"/>
      <c r="R278" s="5"/>
      <c r="S278" s="9"/>
      <c r="T278" s="94">
        <f t="shared" si="12"/>
        <v>0</v>
      </c>
      <c r="U278" s="36">
        <f>VALUE(IF(T278=0,"0","0") &amp; IF(T278=1,設定!F$19,"0") &amp;IF(T278=2,設定!F$20,"") &amp;IF(T278=3,設定!F$21,""))+VALUE(IF(O278="","0",設定!M$20))+VALUE(IF(P278="","0",設定!R$20))+VALUE(IF(Q278="","0",設定!W$20))</f>
        <v>0</v>
      </c>
      <c r="V278" s="11">
        <f t="shared" si="13"/>
        <v>1</v>
      </c>
      <c r="W278" s="10" t="str">
        <f>IF(B278="","",IF(C278="","縣市未填,","") &amp; IF(D278="","單位未填, ","")     &amp;IF(AND(I278&lt;&gt;"",J278="",K278="",M278=""),"速樁項目錯誤,","")       &amp;IF(AND(OR(J278&lt;&gt;"",K278&lt;&gt;"",M278&lt;&gt;""),I278=""),"速樁組別未填,","")        &amp;IF(AND(T278=0,N278="",O278="",P278="",Q278=""),"未報名任何競賽項目,","")    &amp;IF(AND(設定!C$13="Y",OR(R278="",S278="")),"保險資料不完整,","")          &amp;IF(AND(N278="",O278&lt;&gt;""),"花樁組別未填,","") &amp;IF(AND(N278&lt;&gt;"",O278=""),"單人花樁未填",""))</f>
        <v/>
      </c>
      <c r="X278" s="2"/>
      <c r="Y278" t="str">
        <f t="shared" si="14"/>
        <v/>
      </c>
    </row>
    <row r="279" spans="1:25" x14ac:dyDescent="0.3">
      <c r="A279" s="98">
        <v>274</v>
      </c>
      <c r="B279" s="5"/>
      <c r="C279" s="6"/>
      <c r="D279" s="7"/>
      <c r="E279" s="6"/>
      <c r="F279" s="6"/>
      <c r="G279" s="32"/>
      <c r="H279" s="32"/>
      <c r="I279" s="8"/>
      <c r="J279" s="6"/>
      <c r="K279" s="6"/>
      <c r="L279" s="6"/>
      <c r="M279" s="6"/>
      <c r="N279" s="6"/>
      <c r="O279" s="6"/>
      <c r="P279" s="6"/>
      <c r="Q279" s="6"/>
      <c r="R279" s="5"/>
      <c r="S279" s="9"/>
      <c r="T279" s="94">
        <f t="shared" si="12"/>
        <v>0</v>
      </c>
      <c r="U279" s="36">
        <f>VALUE(IF(T279=0,"0","0") &amp; IF(T279=1,設定!F$19,"0") &amp;IF(T279=2,設定!F$20,"") &amp;IF(T279=3,設定!F$21,""))+VALUE(IF(O279="","0",設定!M$20))+VALUE(IF(P279="","0",設定!R$20))+VALUE(IF(Q279="","0",設定!W$20))</f>
        <v>0</v>
      </c>
      <c r="V279" s="11">
        <f t="shared" si="13"/>
        <v>1</v>
      </c>
      <c r="W279" s="10" t="str">
        <f>IF(B279="","",IF(C279="","縣市未填,","") &amp; IF(D279="","單位未填, ","")     &amp;IF(AND(I279&lt;&gt;"",J279="",K279="",M279=""),"速樁項目錯誤,","")       &amp;IF(AND(OR(J279&lt;&gt;"",K279&lt;&gt;"",M279&lt;&gt;""),I279=""),"速樁組別未填,","")        &amp;IF(AND(T279=0,N279="",O279="",P279="",Q279=""),"未報名任何競賽項目,","")    &amp;IF(AND(設定!C$13="Y",OR(R279="",S279="")),"保險資料不完整,","")          &amp;IF(AND(N279="",O279&lt;&gt;""),"花樁組別未填,","") &amp;IF(AND(N279&lt;&gt;"",O279=""),"單人花樁未填",""))</f>
        <v/>
      </c>
      <c r="X279" s="2"/>
      <c r="Y279" t="str">
        <f t="shared" si="14"/>
        <v/>
      </c>
    </row>
    <row r="280" spans="1:25" x14ac:dyDescent="0.3">
      <c r="A280" s="98">
        <v>275</v>
      </c>
      <c r="B280" s="5"/>
      <c r="C280" s="6"/>
      <c r="D280" s="7"/>
      <c r="E280" s="6"/>
      <c r="F280" s="6"/>
      <c r="G280" s="32"/>
      <c r="H280" s="32"/>
      <c r="I280" s="8"/>
      <c r="J280" s="6"/>
      <c r="K280" s="6"/>
      <c r="L280" s="6"/>
      <c r="M280" s="6"/>
      <c r="N280" s="6"/>
      <c r="O280" s="6"/>
      <c r="P280" s="6"/>
      <c r="Q280" s="6"/>
      <c r="R280" s="5"/>
      <c r="S280" s="9"/>
      <c r="T280" s="94">
        <f t="shared" si="12"/>
        <v>0</v>
      </c>
      <c r="U280" s="36">
        <f>VALUE(IF(T280=0,"0","0") &amp; IF(T280=1,設定!F$19,"0") &amp;IF(T280=2,設定!F$20,"") &amp;IF(T280=3,設定!F$21,""))+VALUE(IF(O280="","0",設定!M$20))+VALUE(IF(P280="","0",設定!R$20))+VALUE(IF(Q280="","0",設定!W$20))</f>
        <v>0</v>
      </c>
      <c r="V280" s="11">
        <f t="shared" si="13"/>
        <v>1</v>
      </c>
      <c r="W280" s="10" t="str">
        <f>IF(B280="","",IF(C280="","縣市未填,","") &amp; IF(D280="","單位未填, ","")     &amp;IF(AND(I280&lt;&gt;"",J280="",K280="",M280=""),"速樁項目錯誤,","")       &amp;IF(AND(OR(J280&lt;&gt;"",K280&lt;&gt;"",M280&lt;&gt;""),I280=""),"速樁組別未填,","")        &amp;IF(AND(T280=0,N280="",O280="",P280="",Q280=""),"未報名任何競賽項目,","")    &amp;IF(AND(設定!C$13="Y",OR(R280="",S280="")),"保險資料不完整,","")          &amp;IF(AND(N280="",O280&lt;&gt;""),"花樁組別未填,","") &amp;IF(AND(N280&lt;&gt;"",O280=""),"單人花樁未填",""))</f>
        <v/>
      </c>
      <c r="X280" s="2"/>
      <c r="Y280" t="str">
        <f t="shared" si="14"/>
        <v/>
      </c>
    </row>
    <row r="281" spans="1:25" x14ac:dyDescent="0.3">
      <c r="A281" s="98">
        <v>276</v>
      </c>
      <c r="B281" s="5"/>
      <c r="C281" s="6"/>
      <c r="D281" s="7"/>
      <c r="E281" s="6"/>
      <c r="F281" s="6"/>
      <c r="G281" s="32"/>
      <c r="H281" s="32"/>
      <c r="I281" s="8"/>
      <c r="J281" s="6"/>
      <c r="K281" s="6"/>
      <c r="L281" s="6"/>
      <c r="M281" s="6"/>
      <c r="N281" s="6"/>
      <c r="O281" s="6"/>
      <c r="P281" s="6"/>
      <c r="Q281" s="6"/>
      <c r="R281" s="5"/>
      <c r="S281" s="9"/>
      <c r="T281" s="94">
        <f t="shared" si="12"/>
        <v>0</v>
      </c>
      <c r="U281" s="36">
        <f>VALUE(IF(T281=0,"0","0") &amp; IF(T281=1,設定!F$19,"0") &amp;IF(T281=2,設定!F$20,"") &amp;IF(T281=3,設定!F$21,""))+VALUE(IF(O281="","0",設定!M$20))+VALUE(IF(P281="","0",設定!R$20))+VALUE(IF(Q281="","0",設定!W$20))</f>
        <v>0</v>
      </c>
      <c r="V281" s="11">
        <f t="shared" si="13"/>
        <v>1</v>
      </c>
      <c r="W281" s="10" t="str">
        <f>IF(B281="","",IF(C281="","縣市未填,","") &amp; IF(D281="","單位未填, ","")     &amp;IF(AND(I281&lt;&gt;"",J281="",K281="",M281=""),"速樁項目錯誤,","")       &amp;IF(AND(OR(J281&lt;&gt;"",K281&lt;&gt;"",M281&lt;&gt;""),I281=""),"速樁組別未填,","")        &amp;IF(AND(T281=0,N281="",O281="",P281="",Q281=""),"未報名任何競賽項目,","")    &amp;IF(AND(設定!C$13="Y",OR(R281="",S281="")),"保險資料不完整,","")          &amp;IF(AND(N281="",O281&lt;&gt;""),"花樁組別未填,","") &amp;IF(AND(N281&lt;&gt;"",O281=""),"單人花樁未填",""))</f>
        <v/>
      </c>
      <c r="X281" s="2"/>
      <c r="Y281" t="str">
        <f t="shared" si="14"/>
        <v/>
      </c>
    </row>
    <row r="282" spans="1:25" x14ac:dyDescent="0.3">
      <c r="A282" s="98">
        <v>277</v>
      </c>
      <c r="B282" s="5"/>
      <c r="C282" s="6"/>
      <c r="D282" s="7"/>
      <c r="E282" s="6"/>
      <c r="F282" s="6"/>
      <c r="G282" s="32"/>
      <c r="H282" s="32"/>
      <c r="I282" s="8"/>
      <c r="J282" s="6"/>
      <c r="K282" s="6"/>
      <c r="L282" s="6"/>
      <c r="M282" s="6"/>
      <c r="N282" s="6"/>
      <c r="O282" s="6"/>
      <c r="P282" s="6"/>
      <c r="Q282" s="6"/>
      <c r="R282" s="5"/>
      <c r="S282" s="9"/>
      <c r="T282" s="94">
        <f t="shared" si="12"/>
        <v>0</v>
      </c>
      <c r="U282" s="36">
        <f>VALUE(IF(T282=0,"0","0") &amp; IF(T282=1,設定!F$19,"0") &amp;IF(T282=2,設定!F$20,"") &amp;IF(T282=3,設定!F$21,""))+VALUE(IF(O282="","0",設定!M$20))+VALUE(IF(P282="","0",設定!R$20))+VALUE(IF(Q282="","0",設定!W$20))</f>
        <v>0</v>
      </c>
      <c r="V282" s="11">
        <f t="shared" si="13"/>
        <v>1</v>
      </c>
      <c r="W282" s="10" t="str">
        <f>IF(B282="","",IF(C282="","縣市未填,","") &amp; IF(D282="","單位未填, ","")     &amp;IF(AND(I282&lt;&gt;"",J282="",K282="",M282=""),"速樁項目錯誤,","")       &amp;IF(AND(OR(J282&lt;&gt;"",K282&lt;&gt;"",M282&lt;&gt;""),I282=""),"速樁組別未填,","")        &amp;IF(AND(T282=0,N282="",O282="",P282="",Q282=""),"未報名任何競賽項目,","")    &amp;IF(AND(設定!C$13="Y",OR(R282="",S282="")),"保險資料不完整,","")          &amp;IF(AND(N282="",O282&lt;&gt;""),"花樁組別未填,","") &amp;IF(AND(N282&lt;&gt;"",O282=""),"單人花樁未填",""))</f>
        <v/>
      </c>
      <c r="X282" s="2"/>
      <c r="Y282" t="str">
        <f t="shared" si="14"/>
        <v/>
      </c>
    </row>
    <row r="283" spans="1:25" x14ac:dyDescent="0.3">
      <c r="A283" s="98">
        <v>278</v>
      </c>
      <c r="B283" s="5"/>
      <c r="C283" s="6"/>
      <c r="D283" s="7"/>
      <c r="E283" s="6"/>
      <c r="F283" s="6"/>
      <c r="G283" s="32"/>
      <c r="H283" s="32"/>
      <c r="I283" s="8"/>
      <c r="J283" s="6"/>
      <c r="K283" s="6"/>
      <c r="L283" s="6"/>
      <c r="M283" s="6"/>
      <c r="N283" s="6"/>
      <c r="O283" s="6"/>
      <c r="P283" s="6"/>
      <c r="Q283" s="6"/>
      <c r="R283" s="5"/>
      <c r="S283" s="9"/>
      <c r="T283" s="94">
        <f t="shared" si="12"/>
        <v>0</v>
      </c>
      <c r="U283" s="36">
        <f>VALUE(IF(T283=0,"0","0") &amp; IF(T283=1,設定!F$19,"0") &amp;IF(T283=2,設定!F$20,"") &amp;IF(T283=3,設定!F$21,""))+VALUE(IF(O283="","0",設定!M$20))+VALUE(IF(P283="","0",設定!R$20))+VALUE(IF(Q283="","0",設定!W$20))</f>
        <v>0</v>
      </c>
      <c r="V283" s="11">
        <f t="shared" si="13"/>
        <v>1</v>
      </c>
      <c r="W283" s="10" t="str">
        <f>IF(B283="","",IF(C283="","縣市未填,","") &amp; IF(D283="","單位未填, ","")     &amp;IF(AND(I283&lt;&gt;"",J283="",K283="",M283=""),"速樁項目錯誤,","")       &amp;IF(AND(OR(J283&lt;&gt;"",K283&lt;&gt;"",M283&lt;&gt;""),I283=""),"速樁組別未填,","")        &amp;IF(AND(T283=0,N283="",O283="",P283="",Q283=""),"未報名任何競賽項目,","")    &amp;IF(AND(設定!C$13="Y",OR(R283="",S283="")),"保險資料不完整,","")          &amp;IF(AND(N283="",O283&lt;&gt;""),"花樁組別未填,","") &amp;IF(AND(N283&lt;&gt;"",O283=""),"單人花樁未填",""))</f>
        <v/>
      </c>
      <c r="X283" s="2"/>
      <c r="Y283" t="str">
        <f t="shared" si="14"/>
        <v/>
      </c>
    </row>
    <row r="284" spans="1:25" x14ac:dyDescent="0.3">
      <c r="A284" s="98">
        <v>279</v>
      </c>
      <c r="B284" s="5"/>
      <c r="C284" s="6"/>
      <c r="D284" s="7"/>
      <c r="E284" s="6"/>
      <c r="F284" s="6"/>
      <c r="G284" s="32"/>
      <c r="H284" s="32"/>
      <c r="I284" s="8"/>
      <c r="J284" s="6"/>
      <c r="K284" s="6"/>
      <c r="L284" s="6"/>
      <c r="M284" s="6"/>
      <c r="N284" s="6"/>
      <c r="O284" s="6"/>
      <c r="P284" s="6"/>
      <c r="Q284" s="6"/>
      <c r="R284" s="5"/>
      <c r="S284" s="9"/>
      <c r="T284" s="94">
        <f t="shared" si="12"/>
        <v>0</v>
      </c>
      <c r="U284" s="36">
        <f>VALUE(IF(T284=0,"0","0") &amp; IF(T284=1,設定!F$19,"0") &amp;IF(T284=2,設定!F$20,"") &amp;IF(T284=3,設定!F$21,""))+VALUE(IF(O284="","0",設定!M$20))+VALUE(IF(P284="","0",設定!R$20))+VALUE(IF(Q284="","0",設定!W$20))</f>
        <v>0</v>
      </c>
      <c r="V284" s="11">
        <f t="shared" si="13"/>
        <v>1</v>
      </c>
      <c r="W284" s="10" t="str">
        <f>IF(B284="","",IF(C284="","縣市未填,","") &amp; IF(D284="","單位未填, ","")     &amp;IF(AND(I284&lt;&gt;"",J284="",K284="",M284=""),"速樁項目錯誤,","")       &amp;IF(AND(OR(J284&lt;&gt;"",K284&lt;&gt;"",M284&lt;&gt;""),I284=""),"速樁組別未填,","")        &amp;IF(AND(T284=0,N284="",O284="",P284="",Q284=""),"未報名任何競賽項目,","")    &amp;IF(AND(設定!C$13="Y",OR(R284="",S284="")),"保險資料不完整,","")          &amp;IF(AND(N284="",O284&lt;&gt;""),"花樁組別未填,","") &amp;IF(AND(N284&lt;&gt;"",O284=""),"單人花樁未填",""))</f>
        <v/>
      </c>
      <c r="X284" s="2"/>
      <c r="Y284" t="str">
        <f t="shared" si="14"/>
        <v/>
      </c>
    </row>
    <row r="285" spans="1:25" x14ac:dyDescent="0.3">
      <c r="A285" s="98">
        <v>280</v>
      </c>
      <c r="B285" s="5"/>
      <c r="C285" s="6"/>
      <c r="D285" s="7"/>
      <c r="E285" s="6"/>
      <c r="F285" s="6"/>
      <c r="G285" s="32"/>
      <c r="H285" s="32"/>
      <c r="I285" s="8"/>
      <c r="J285" s="6"/>
      <c r="K285" s="6"/>
      <c r="L285" s="6"/>
      <c r="M285" s="6"/>
      <c r="N285" s="6"/>
      <c r="O285" s="6"/>
      <c r="P285" s="6"/>
      <c r="Q285" s="6"/>
      <c r="R285" s="5"/>
      <c r="S285" s="9"/>
      <c r="T285" s="94">
        <f t="shared" si="12"/>
        <v>0</v>
      </c>
      <c r="U285" s="36">
        <f>VALUE(IF(T285=0,"0","0") &amp; IF(T285=1,設定!F$19,"0") &amp;IF(T285=2,設定!F$20,"") &amp;IF(T285=3,設定!F$21,""))+VALUE(IF(O285="","0",設定!M$20))+VALUE(IF(P285="","0",設定!R$20))+VALUE(IF(Q285="","0",設定!W$20))</f>
        <v>0</v>
      </c>
      <c r="V285" s="11">
        <f t="shared" si="13"/>
        <v>1</v>
      </c>
      <c r="W285" s="10" t="str">
        <f>IF(B285="","",IF(C285="","縣市未填,","") &amp; IF(D285="","單位未填, ","")     &amp;IF(AND(I285&lt;&gt;"",J285="",K285="",M285=""),"速樁項目錯誤,","")       &amp;IF(AND(OR(J285&lt;&gt;"",K285&lt;&gt;"",M285&lt;&gt;""),I285=""),"速樁組別未填,","")        &amp;IF(AND(T285=0,N285="",O285="",P285="",Q285=""),"未報名任何競賽項目,","")    &amp;IF(AND(設定!C$13="Y",OR(R285="",S285="")),"保險資料不完整,","")          &amp;IF(AND(N285="",O285&lt;&gt;""),"花樁組別未填,","") &amp;IF(AND(N285&lt;&gt;"",O285=""),"單人花樁未填",""))</f>
        <v/>
      </c>
      <c r="X285" s="2"/>
      <c r="Y285" t="str">
        <f t="shared" si="14"/>
        <v/>
      </c>
    </row>
    <row r="286" spans="1:25" x14ac:dyDescent="0.3">
      <c r="A286" s="98">
        <v>281</v>
      </c>
      <c r="B286" s="5"/>
      <c r="C286" s="6"/>
      <c r="D286" s="7"/>
      <c r="E286" s="6"/>
      <c r="F286" s="6"/>
      <c r="G286" s="32"/>
      <c r="H286" s="32"/>
      <c r="I286" s="8"/>
      <c r="J286" s="6"/>
      <c r="K286" s="6"/>
      <c r="L286" s="6"/>
      <c r="M286" s="6"/>
      <c r="N286" s="6"/>
      <c r="O286" s="6"/>
      <c r="P286" s="6"/>
      <c r="Q286" s="6"/>
      <c r="R286" s="5"/>
      <c r="S286" s="9"/>
      <c r="T286" s="94">
        <f t="shared" si="12"/>
        <v>0</v>
      </c>
      <c r="U286" s="36">
        <f>VALUE(IF(T286=0,"0","0") &amp; IF(T286=1,設定!F$19,"0") &amp;IF(T286=2,設定!F$20,"") &amp;IF(T286=3,設定!F$21,""))+VALUE(IF(O286="","0",設定!M$20))+VALUE(IF(P286="","0",設定!R$20))+VALUE(IF(Q286="","0",設定!W$20))</f>
        <v>0</v>
      </c>
      <c r="V286" s="11">
        <f t="shared" si="13"/>
        <v>1</v>
      </c>
      <c r="W286" s="10" t="str">
        <f>IF(B286="","",IF(C286="","縣市未填,","") &amp; IF(D286="","單位未填, ","")     &amp;IF(AND(I286&lt;&gt;"",J286="",K286="",M286=""),"速樁項目錯誤,","")       &amp;IF(AND(OR(J286&lt;&gt;"",K286&lt;&gt;"",M286&lt;&gt;""),I286=""),"速樁組別未填,","")        &amp;IF(AND(T286=0,N286="",O286="",P286="",Q286=""),"未報名任何競賽項目,","")    &amp;IF(AND(設定!C$13="Y",OR(R286="",S286="")),"保險資料不完整,","")          &amp;IF(AND(N286="",O286&lt;&gt;""),"花樁組別未填,","") &amp;IF(AND(N286&lt;&gt;"",O286=""),"單人花樁未填",""))</f>
        <v/>
      </c>
      <c r="X286" s="2"/>
      <c r="Y286" t="str">
        <f t="shared" si="14"/>
        <v/>
      </c>
    </row>
    <row r="287" spans="1:25" x14ac:dyDescent="0.3">
      <c r="A287" s="98">
        <v>282</v>
      </c>
      <c r="B287" s="5"/>
      <c r="C287" s="6"/>
      <c r="D287" s="7"/>
      <c r="E287" s="6"/>
      <c r="F287" s="6"/>
      <c r="G287" s="32"/>
      <c r="H287" s="32"/>
      <c r="I287" s="8"/>
      <c r="J287" s="6"/>
      <c r="K287" s="6"/>
      <c r="L287" s="6"/>
      <c r="M287" s="6"/>
      <c r="N287" s="6"/>
      <c r="O287" s="6"/>
      <c r="P287" s="6"/>
      <c r="Q287" s="6"/>
      <c r="R287" s="5"/>
      <c r="S287" s="9"/>
      <c r="T287" s="94">
        <f t="shared" si="12"/>
        <v>0</v>
      </c>
      <c r="U287" s="36">
        <f>VALUE(IF(T287=0,"0","0") &amp; IF(T287=1,設定!F$19,"0") &amp;IF(T287=2,設定!F$20,"") &amp;IF(T287=3,設定!F$21,""))+VALUE(IF(O287="","0",設定!M$20))+VALUE(IF(P287="","0",設定!R$20))+VALUE(IF(Q287="","0",設定!W$20))</f>
        <v>0</v>
      </c>
      <c r="V287" s="11">
        <f t="shared" si="13"/>
        <v>1</v>
      </c>
      <c r="W287" s="10" t="str">
        <f>IF(B287="","",IF(C287="","縣市未填,","") &amp; IF(D287="","單位未填, ","")     &amp;IF(AND(I287&lt;&gt;"",J287="",K287="",M287=""),"速樁項目錯誤,","")       &amp;IF(AND(OR(J287&lt;&gt;"",K287&lt;&gt;"",M287&lt;&gt;""),I287=""),"速樁組別未填,","")        &amp;IF(AND(T287=0,N287="",O287="",P287="",Q287=""),"未報名任何競賽項目,","")    &amp;IF(AND(設定!C$13="Y",OR(R287="",S287="")),"保險資料不完整,","")          &amp;IF(AND(N287="",O287&lt;&gt;""),"花樁組別未填,","") &amp;IF(AND(N287&lt;&gt;"",O287=""),"單人花樁未填",""))</f>
        <v/>
      </c>
      <c r="X287" s="2"/>
      <c r="Y287" t="str">
        <f t="shared" si="14"/>
        <v/>
      </c>
    </row>
    <row r="288" spans="1:25" x14ac:dyDescent="0.3">
      <c r="A288" s="98">
        <v>283</v>
      </c>
      <c r="B288" s="5"/>
      <c r="C288" s="6"/>
      <c r="D288" s="7"/>
      <c r="E288" s="6"/>
      <c r="F288" s="6"/>
      <c r="G288" s="32"/>
      <c r="H288" s="32"/>
      <c r="I288" s="8"/>
      <c r="J288" s="6"/>
      <c r="K288" s="6"/>
      <c r="L288" s="6"/>
      <c r="M288" s="6"/>
      <c r="N288" s="6"/>
      <c r="O288" s="6"/>
      <c r="P288" s="6"/>
      <c r="Q288" s="6"/>
      <c r="R288" s="5"/>
      <c r="S288" s="9"/>
      <c r="T288" s="94">
        <f t="shared" si="12"/>
        <v>0</v>
      </c>
      <c r="U288" s="36">
        <f>VALUE(IF(T288=0,"0","0") &amp; IF(T288=1,設定!F$19,"0") &amp;IF(T288=2,設定!F$20,"") &amp;IF(T288=3,設定!F$21,""))+VALUE(IF(O288="","0",設定!M$20))+VALUE(IF(P288="","0",設定!R$20))+VALUE(IF(Q288="","0",設定!W$20))</f>
        <v>0</v>
      </c>
      <c r="V288" s="11">
        <f t="shared" si="13"/>
        <v>1</v>
      </c>
      <c r="W288" s="10" t="str">
        <f>IF(B288="","",IF(C288="","縣市未填,","") &amp; IF(D288="","單位未填, ","")     &amp;IF(AND(I288&lt;&gt;"",J288="",K288="",M288=""),"速樁項目錯誤,","")       &amp;IF(AND(OR(J288&lt;&gt;"",K288&lt;&gt;"",M288&lt;&gt;""),I288=""),"速樁組別未填,","")        &amp;IF(AND(T288=0,N288="",O288="",P288="",Q288=""),"未報名任何競賽項目,","")    &amp;IF(AND(設定!C$13="Y",OR(R288="",S288="")),"保險資料不完整,","")          &amp;IF(AND(N288="",O288&lt;&gt;""),"花樁組別未填,","") &amp;IF(AND(N288&lt;&gt;"",O288=""),"單人花樁未填",""))</f>
        <v/>
      </c>
      <c r="X288" s="2"/>
      <c r="Y288" t="str">
        <f t="shared" si="14"/>
        <v/>
      </c>
    </row>
    <row r="289" spans="1:25" x14ac:dyDescent="0.3">
      <c r="A289" s="98">
        <v>284</v>
      </c>
      <c r="B289" s="5"/>
      <c r="C289" s="6"/>
      <c r="D289" s="7"/>
      <c r="E289" s="6"/>
      <c r="F289" s="6"/>
      <c r="G289" s="32"/>
      <c r="H289" s="32"/>
      <c r="I289" s="8"/>
      <c r="J289" s="6"/>
      <c r="K289" s="6"/>
      <c r="L289" s="6"/>
      <c r="M289" s="6"/>
      <c r="N289" s="6"/>
      <c r="O289" s="6"/>
      <c r="P289" s="6"/>
      <c r="Q289" s="6"/>
      <c r="R289" s="5"/>
      <c r="S289" s="9"/>
      <c r="T289" s="94">
        <f t="shared" si="12"/>
        <v>0</v>
      </c>
      <c r="U289" s="36">
        <f>VALUE(IF(T289=0,"0","0") &amp; IF(T289=1,設定!F$19,"0") &amp;IF(T289=2,設定!F$20,"") &amp;IF(T289=3,設定!F$21,""))+VALUE(IF(O289="","0",設定!M$20))+VALUE(IF(P289="","0",設定!R$20))+VALUE(IF(Q289="","0",設定!W$20))</f>
        <v>0</v>
      </c>
      <c r="V289" s="11">
        <f t="shared" si="13"/>
        <v>1</v>
      </c>
      <c r="W289" s="10" t="str">
        <f>IF(B289="","",IF(C289="","縣市未填,","") &amp; IF(D289="","單位未填, ","")     &amp;IF(AND(I289&lt;&gt;"",J289="",K289="",M289=""),"速樁項目錯誤,","")       &amp;IF(AND(OR(J289&lt;&gt;"",K289&lt;&gt;"",M289&lt;&gt;""),I289=""),"速樁組別未填,","")        &amp;IF(AND(T289=0,N289="",O289="",P289="",Q289=""),"未報名任何競賽項目,","")    &amp;IF(AND(設定!C$13="Y",OR(R289="",S289="")),"保險資料不完整,","")          &amp;IF(AND(N289="",O289&lt;&gt;""),"花樁組別未填,","") &amp;IF(AND(N289&lt;&gt;"",O289=""),"單人花樁未填",""))</f>
        <v/>
      </c>
      <c r="X289" s="2"/>
      <c r="Y289" t="str">
        <f t="shared" si="14"/>
        <v/>
      </c>
    </row>
    <row r="290" spans="1:25" x14ac:dyDescent="0.3">
      <c r="A290" s="98">
        <v>285</v>
      </c>
      <c r="B290" s="5"/>
      <c r="C290" s="6"/>
      <c r="D290" s="7"/>
      <c r="E290" s="6"/>
      <c r="F290" s="6"/>
      <c r="G290" s="32"/>
      <c r="H290" s="32"/>
      <c r="I290" s="8"/>
      <c r="J290" s="6"/>
      <c r="K290" s="6"/>
      <c r="L290" s="6"/>
      <c r="M290" s="6"/>
      <c r="N290" s="6"/>
      <c r="O290" s="6"/>
      <c r="P290" s="6"/>
      <c r="Q290" s="6"/>
      <c r="R290" s="5"/>
      <c r="S290" s="9"/>
      <c r="T290" s="94">
        <f t="shared" si="12"/>
        <v>0</v>
      </c>
      <c r="U290" s="36">
        <f>VALUE(IF(T290=0,"0","0") &amp; IF(T290=1,設定!F$19,"0") &amp;IF(T290=2,設定!F$20,"") &amp;IF(T290=3,設定!F$21,""))+VALUE(IF(O290="","0",設定!M$20))+VALUE(IF(P290="","0",設定!R$20))+VALUE(IF(Q290="","0",設定!W$20))</f>
        <v>0</v>
      </c>
      <c r="V290" s="11">
        <f t="shared" si="13"/>
        <v>1</v>
      </c>
      <c r="W290" s="10" t="str">
        <f>IF(B290="","",IF(C290="","縣市未填,","") &amp; IF(D290="","單位未填, ","")     &amp;IF(AND(I290&lt;&gt;"",J290="",K290="",M290=""),"速樁項目錯誤,","")       &amp;IF(AND(OR(J290&lt;&gt;"",K290&lt;&gt;"",M290&lt;&gt;""),I290=""),"速樁組別未填,","")        &amp;IF(AND(T290=0,N290="",O290="",P290="",Q290=""),"未報名任何競賽項目,","")    &amp;IF(AND(設定!C$13="Y",OR(R290="",S290="")),"保險資料不完整,","")          &amp;IF(AND(N290="",O290&lt;&gt;""),"花樁組別未填,","") &amp;IF(AND(N290&lt;&gt;"",O290=""),"單人花樁未填",""))</f>
        <v/>
      </c>
      <c r="X290" s="2"/>
      <c r="Y290" t="str">
        <f t="shared" si="14"/>
        <v/>
      </c>
    </row>
    <row r="291" spans="1:25" x14ac:dyDescent="0.3">
      <c r="A291" s="98">
        <v>286</v>
      </c>
      <c r="B291" s="5"/>
      <c r="C291" s="6"/>
      <c r="D291" s="7"/>
      <c r="E291" s="6"/>
      <c r="F291" s="6"/>
      <c r="G291" s="32"/>
      <c r="H291" s="32"/>
      <c r="I291" s="8"/>
      <c r="J291" s="6"/>
      <c r="K291" s="6"/>
      <c r="L291" s="6"/>
      <c r="M291" s="6"/>
      <c r="N291" s="6"/>
      <c r="O291" s="6"/>
      <c r="P291" s="6"/>
      <c r="Q291" s="6"/>
      <c r="R291" s="5"/>
      <c r="S291" s="9"/>
      <c r="T291" s="94">
        <f t="shared" si="12"/>
        <v>0</v>
      </c>
      <c r="U291" s="36">
        <f>VALUE(IF(T291=0,"0","0") &amp; IF(T291=1,設定!F$19,"0") &amp;IF(T291=2,設定!F$20,"") &amp;IF(T291=3,設定!F$21,""))+VALUE(IF(O291="","0",設定!M$20))+VALUE(IF(P291="","0",設定!R$20))+VALUE(IF(Q291="","0",設定!W$20))</f>
        <v>0</v>
      </c>
      <c r="V291" s="11">
        <f t="shared" si="13"/>
        <v>1</v>
      </c>
      <c r="W291" s="10" t="str">
        <f>IF(B291="","",IF(C291="","縣市未填,","") &amp; IF(D291="","單位未填, ","")     &amp;IF(AND(I291&lt;&gt;"",J291="",K291="",M291=""),"速樁項目錯誤,","")       &amp;IF(AND(OR(J291&lt;&gt;"",K291&lt;&gt;"",M291&lt;&gt;""),I291=""),"速樁組別未填,","")        &amp;IF(AND(T291=0,N291="",O291="",P291="",Q291=""),"未報名任何競賽項目,","")    &amp;IF(AND(設定!C$13="Y",OR(R291="",S291="")),"保險資料不完整,","")          &amp;IF(AND(N291="",O291&lt;&gt;""),"花樁組別未填,","") &amp;IF(AND(N291&lt;&gt;"",O291=""),"單人花樁未填",""))</f>
        <v/>
      </c>
      <c r="X291" s="2"/>
      <c r="Y291" t="str">
        <f t="shared" si="14"/>
        <v/>
      </c>
    </row>
    <row r="292" spans="1:25" x14ac:dyDescent="0.3">
      <c r="A292" s="98">
        <v>287</v>
      </c>
      <c r="B292" s="5"/>
      <c r="C292" s="6"/>
      <c r="D292" s="7"/>
      <c r="E292" s="6"/>
      <c r="F292" s="6"/>
      <c r="G292" s="32"/>
      <c r="H292" s="32"/>
      <c r="I292" s="8"/>
      <c r="J292" s="6"/>
      <c r="K292" s="6"/>
      <c r="L292" s="6"/>
      <c r="M292" s="6"/>
      <c r="N292" s="6"/>
      <c r="O292" s="6"/>
      <c r="P292" s="6"/>
      <c r="Q292" s="6"/>
      <c r="R292" s="5"/>
      <c r="S292" s="9"/>
      <c r="T292" s="94">
        <f t="shared" si="12"/>
        <v>0</v>
      </c>
      <c r="U292" s="36">
        <f>VALUE(IF(T292=0,"0","0") &amp; IF(T292=1,設定!F$19,"0") &amp;IF(T292=2,設定!F$20,"") &amp;IF(T292=3,設定!F$21,""))+VALUE(IF(O292="","0",設定!M$20))+VALUE(IF(P292="","0",設定!R$20))+VALUE(IF(Q292="","0",設定!W$20))</f>
        <v>0</v>
      </c>
      <c r="V292" s="11">
        <f t="shared" si="13"/>
        <v>1</v>
      </c>
      <c r="W292" s="10" t="str">
        <f>IF(B292="","",IF(C292="","縣市未填,","") &amp; IF(D292="","單位未填, ","")     &amp;IF(AND(I292&lt;&gt;"",J292="",K292="",M292=""),"速樁項目錯誤,","")       &amp;IF(AND(OR(J292&lt;&gt;"",K292&lt;&gt;"",M292&lt;&gt;""),I292=""),"速樁組別未填,","")        &amp;IF(AND(T292=0,N292="",O292="",P292="",Q292=""),"未報名任何競賽項目,","")    &amp;IF(AND(設定!C$13="Y",OR(R292="",S292="")),"保險資料不完整,","")          &amp;IF(AND(N292="",O292&lt;&gt;""),"花樁組別未填,","") &amp;IF(AND(N292&lt;&gt;"",O292=""),"單人花樁未填",""))</f>
        <v/>
      </c>
      <c r="X292" s="2"/>
      <c r="Y292" t="str">
        <f t="shared" si="14"/>
        <v/>
      </c>
    </row>
    <row r="293" spans="1:25" x14ac:dyDescent="0.3">
      <c r="A293" s="98">
        <v>288</v>
      </c>
      <c r="B293" s="5"/>
      <c r="C293" s="6"/>
      <c r="D293" s="7"/>
      <c r="E293" s="6"/>
      <c r="F293" s="6"/>
      <c r="G293" s="32"/>
      <c r="H293" s="32"/>
      <c r="I293" s="8"/>
      <c r="J293" s="6"/>
      <c r="K293" s="6"/>
      <c r="L293" s="6"/>
      <c r="M293" s="6"/>
      <c r="N293" s="6"/>
      <c r="O293" s="6"/>
      <c r="P293" s="6"/>
      <c r="Q293" s="6"/>
      <c r="R293" s="5"/>
      <c r="S293" s="9"/>
      <c r="T293" s="94">
        <f t="shared" si="12"/>
        <v>0</v>
      </c>
      <c r="U293" s="36">
        <f>VALUE(IF(T293=0,"0","0") &amp; IF(T293=1,設定!F$19,"0") &amp;IF(T293=2,設定!F$20,"") &amp;IF(T293=3,設定!F$21,""))+VALUE(IF(O293="","0",設定!M$20))+VALUE(IF(P293="","0",設定!R$20))+VALUE(IF(Q293="","0",設定!W$20))</f>
        <v>0</v>
      </c>
      <c r="V293" s="11">
        <f t="shared" si="13"/>
        <v>1</v>
      </c>
      <c r="W293" s="10" t="str">
        <f>IF(B293="","",IF(C293="","縣市未填,","") &amp; IF(D293="","單位未填, ","")     &amp;IF(AND(I293&lt;&gt;"",J293="",K293="",M293=""),"速樁項目錯誤,","")       &amp;IF(AND(OR(J293&lt;&gt;"",K293&lt;&gt;"",M293&lt;&gt;""),I293=""),"速樁組別未填,","")        &amp;IF(AND(T293=0,N293="",O293="",P293="",Q293=""),"未報名任何競賽項目,","")    &amp;IF(AND(設定!C$13="Y",OR(R293="",S293="")),"保險資料不完整,","")          &amp;IF(AND(N293="",O293&lt;&gt;""),"花樁組別未填,","") &amp;IF(AND(N293&lt;&gt;"",O293=""),"單人花樁未填",""))</f>
        <v/>
      </c>
      <c r="X293" s="2"/>
      <c r="Y293" t="str">
        <f t="shared" si="14"/>
        <v/>
      </c>
    </row>
    <row r="294" spans="1:25" x14ac:dyDescent="0.3">
      <c r="A294" s="98">
        <v>289</v>
      </c>
      <c r="B294" s="5"/>
      <c r="C294" s="6"/>
      <c r="D294" s="7"/>
      <c r="E294" s="6"/>
      <c r="F294" s="6"/>
      <c r="G294" s="32"/>
      <c r="H294" s="32"/>
      <c r="I294" s="8"/>
      <c r="J294" s="6"/>
      <c r="K294" s="6"/>
      <c r="L294" s="6"/>
      <c r="M294" s="6"/>
      <c r="N294" s="6"/>
      <c r="O294" s="6"/>
      <c r="P294" s="6"/>
      <c r="Q294" s="6"/>
      <c r="R294" s="5"/>
      <c r="S294" s="9"/>
      <c r="T294" s="94">
        <f t="shared" si="12"/>
        <v>0</v>
      </c>
      <c r="U294" s="36">
        <f>VALUE(IF(T294=0,"0","0") &amp; IF(T294=1,設定!F$19,"0") &amp;IF(T294=2,設定!F$20,"") &amp;IF(T294=3,設定!F$21,""))+VALUE(IF(O294="","0",設定!M$20))+VALUE(IF(P294="","0",設定!R$20))+VALUE(IF(Q294="","0",設定!W$20))</f>
        <v>0</v>
      </c>
      <c r="V294" s="11">
        <f t="shared" si="13"/>
        <v>1</v>
      </c>
      <c r="W294" s="10" t="str">
        <f>IF(B294="","",IF(C294="","縣市未填,","") &amp; IF(D294="","單位未填, ","")     &amp;IF(AND(I294&lt;&gt;"",J294="",K294="",M294=""),"速樁項目錯誤,","")       &amp;IF(AND(OR(J294&lt;&gt;"",K294&lt;&gt;"",M294&lt;&gt;""),I294=""),"速樁組別未填,","")        &amp;IF(AND(T294=0,N294="",O294="",P294="",Q294=""),"未報名任何競賽項目,","")    &amp;IF(AND(設定!C$13="Y",OR(R294="",S294="")),"保險資料不完整,","")          &amp;IF(AND(N294="",O294&lt;&gt;""),"花樁組別未填,","") &amp;IF(AND(N294&lt;&gt;"",O294=""),"單人花樁未填",""))</f>
        <v/>
      </c>
      <c r="X294" s="2"/>
      <c r="Y294" t="str">
        <f t="shared" si="14"/>
        <v/>
      </c>
    </row>
    <row r="295" spans="1:25" x14ac:dyDescent="0.3">
      <c r="A295" s="98">
        <v>290</v>
      </c>
      <c r="B295" s="5"/>
      <c r="C295" s="6"/>
      <c r="D295" s="7"/>
      <c r="E295" s="6"/>
      <c r="F295" s="6"/>
      <c r="G295" s="32"/>
      <c r="H295" s="32"/>
      <c r="I295" s="8"/>
      <c r="J295" s="6"/>
      <c r="K295" s="6"/>
      <c r="L295" s="6"/>
      <c r="M295" s="6"/>
      <c r="N295" s="6"/>
      <c r="O295" s="6"/>
      <c r="P295" s="6"/>
      <c r="Q295" s="6"/>
      <c r="R295" s="5"/>
      <c r="S295" s="9"/>
      <c r="T295" s="94">
        <f t="shared" si="12"/>
        <v>0</v>
      </c>
      <c r="U295" s="36">
        <f>VALUE(IF(T295=0,"0","0") &amp; IF(T295=1,設定!F$19,"0") &amp;IF(T295=2,設定!F$20,"") &amp;IF(T295=3,設定!F$21,""))+VALUE(IF(O295="","0",設定!M$20))+VALUE(IF(P295="","0",設定!R$20))+VALUE(IF(Q295="","0",設定!W$20))</f>
        <v>0</v>
      </c>
      <c r="V295" s="11">
        <f t="shared" si="13"/>
        <v>1</v>
      </c>
      <c r="W295" s="10" t="str">
        <f>IF(B295="","",IF(C295="","縣市未填,","") &amp; IF(D295="","單位未填, ","")     &amp;IF(AND(I295&lt;&gt;"",J295="",K295="",M295=""),"速樁項目錯誤,","")       &amp;IF(AND(OR(J295&lt;&gt;"",K295&lt;&gt;"",M295&lt;&gt;""),I295=""),"速樁組別未填,","")        &amp;IF(AND(T295=0,N295="",O295="",P295="",Q295=""),"未報名任何競賽項目,","")    &amp;IF(AND(設定!C$13="Y",OR(R295="",S295="")),"保險資料不完整,","")          &amp;IF(AND(N295="",O295&lt;&gt;""),"花樁組別未填,","") &amp;IF(AND(N295&lt;&gt;"",O295=""),"單人花樁未填",""))</f>
        <v/>
      </c>
      <c r="X295" s="2"/>
      <c r="Y295" t="str">
        <f t="shared" si="14"/>
        <v/>
      </c>
    </row>
    <row r="296" spans="1:25" x14ac:dyDescent="0.3">
      <c r="A296" s="98">
        <v>291</v>
      </c>
      <c r="B296" s="5"/>
      <c r="C296" s="6"/>
      <c r="D296" s="7"/>
      <c r="E296" s="6"/>
      <c r="F296" s="6"/>
      <c r="G296" s="32"/>
      <c r="H296" s="32"/>
      <c r="I296" s="8"/>
      <c r="J296" s="6"/>
      <c r="K296" s="6"/>
      <c r="L296" s="6"/>
      <c r="M296" s="6"/>
      <c r="N296" s="6"/>
      <c r="O296" s="6"/>
      <c r="P296" s="6"/>
      <c r="Q296" s="6"/>
      <c r="R296" s="5"/>
      <c r="S296" s="9"/>
      <c r="T296" s="94">
        <f t="shared" si="12"/>
        <v>0</v>
      </c>
      <c r="U296" s="36">
        <f>VALUE(IF(T296=0,"0","0") &amp; IF(T296=1,設定!F$19,"0") &amp;IF(T296=2,設定!F$20,"") &amp;IF(T296=3,設定!F$21,""))+VALUE(IF(O296="","0",設定!M$20))+VALUE(IF(P296="","0",設定!R$20))+VALUE(IF(Q296="","0",設定!W$20))</f>
        <v>0</v>
      </c>
      <c r="V296" s="11">
        <f t="shared" si="13"/>
        <v>1</v>
      </c>
      <c r="W296" s="10" t="str">
        <f>IF(B296="","",IF(C296="","縣市未填,","") &amp; IF(D296="","單位未填, ","")     &amp;IF(AND(I296&lt;&gt;"",J296="",K296="",M296=""),"速樁項目錯誤,","")       &amp;IF(AND(OR(J296&lt;&gt;"",K296&lt;&gt;"",M296&lt;&gt;""),I296=""),"速樁組別未填,","")        &amp;IF(AND(T296=0,N296="",O296="",P296="",Q296=""),"未報名任何競賽項目,","")    &amp;IF(AND(設定!C$13="Y",OR(R296="",S296="")),"保險資料不完整,","")          &amp;IF(AND(N296="",O296&lt;&gt;""),"花樁組別未填,","") &amp;IF(AND(N296&lt;&gt;"",O296=""),"單人花樁未填",""))</f>
        <v/>
      </c>
      <c r="X296" s="2"/>
      <c r="Y296" t="str">
        <f t="shared" si="14"/>
        <v/>
      </c>
    </row>
    <row r="297" spans="1:25" x14ac:dyDescent="0.3">
      <c r="A297" s="98">
        <v>292</v>
      </c>
      <c r="B297" s="5"/>
      <c r="C297" s="6"/>
      <c r="D297" s="7"/>
      <c r="E297" s="6"/>
      <c r="F297" s="6"/>
      <c r="G297" s="32"/>
      <c r="H297" s="32"/>
      <c r="I297" s="8"/>
      <c r="J297" s="6"/>
      <c r="K297" s="6"/>
      <c r="L297" s="6"/>
      <c r="M297" s="6"/>
      <c r="N297" s="6"/>
      <c r="O297" s="6"/>
      <c r="P297" s="6"/>
      <c r="Q297" s="6"/>
      <c r="R297" s="5"/>
      <c r="S297" s="9"/>
      <c r="T297" s="94">
        <f t="shared" si="12"/>
        <v>0</v>
      </c>
      <c r="U297" s="36">
        <f>VALUE(IF(T297=0,"0","0") &amp; IF(T297=1,設定!F$19,"0") &amp;IF(T297=2,設定!F$20,"") &amp;IF(T297=3,設定!F$21,""))+VALUE(IF(O297="","0",設定!M$20))+VALUE(IF(P297="","0",設定!R$20))+VALUE(IF(Q297="","0",設定!W$20))</f>
        <v>0</v>
      </c>
      <c r="V297" s="11">
        <f t="shared" si="13"/>
        <v>1</v>
      </c>
      <c r="W297" s="10" t="str">
        <f>IF(B297="","",IF(C297="","縣市未填,","") &amp; IF(D297="","單位未填, ","")     &amp;IF(AND(I297&lt;&gt;"",J297="",K297="",M297=""),"速樁項目錯誤,","")       &amp;IF(AND(OR(J297&lt;&gt;"",K297&lt;&gt;"",M297&lt;&gt;""),I297=""),"速樁組別未填,","")        &amp;IF(AND(T297=0,N297="",O297="",P297="",Q297=""),"未報名任何競賽項目,","")    &amp;IF(AND(設定!C$13="Y",OR(R297="",S297="")),"保險資料不完整,","")          &amp;IF(AND(N297="",O297&lt;&gt;""),"花樁組別未填,","") &amp;IF(AND(N297&lt;&gt;"",O297=""),"單人花樁未填",""))</f>
        <v/>
      </c>
      <c r="X297" s="2"/>
      <c r="Y297" t="str">
        <f t="shared" si="14"/>
        <v/>
      </c>
    </row>
    <row r="298" spans="1:25" x14ac:dyDescent="0.3">
      <c r="A298" s="98">
        <v>293</v>
      </c>
      <c r="B298" s="5"/>
      <c r="C298" s="6"/>
      <c r="D298" s="7"/>
      <c r="E298" s="6"/>
      <c r="F298" s="6"/>
      <c r="G298" s="32"/>
      <c r="H298" s="32"/>
      <c r="I298" s="8"/>
      <c r="J298" s="6"/>
      <c r="K298" s="6"/>
      <c r="L298" s="6"/>
      <c r="M298" s="6"/>
      <c r="N298" s="6"/>
      <c r="O298" s="6"/>
      <c r="P298" s="6"/>
      <c r="Q298" s="6"/>
      <c r="R298" s="5"/>
      <c r="S298" s="9"/>
      <c r="T298" s="94">
        <f t="shared" si="12"/>
        <v>0</v>
      </c>
      <c r="U298" s="36">
        <f>VALUE(IF(T298=0,"0","0") &amp; IF(T298=1,設定!F$19,"0") &amp;IF(T298=2,設定!F$20,"") &amp;IF(T298=3,設定!F$21,""))+VALUE(IF(O298="","0",設定!M$20))+VALUE(IF(P298="","0",設定!R$20))+VALUE(IF(Q298="","0",設定!W$20))</f>
        <v>0</v>
      </c>
      <c r="V298" s="11">
        <f t="shared" si="13"/>
        <v>1</v>
      </c>
      <c r="W298" s="10" t="str">
        <f>IF(B298="","",IF(C298="","縣市未填,","") &amp; IF(D298="","單位未填, ","")     &amp;IF(AND(I298&lt;&gt;"",J298="",K298="",M298=""),"速樁項目錯誤,","")       &amp;IF(AND(OR(J298&lt;&gt;"",K298&lt;&gt;"",M298&lt;&gt;""),I298=""),"速樁組別未填,","")        &amp;IF(AND(T298=0,N298="",O298="",P298="",Q298=""),"未報名任何競賽項目,","")    &amp;IF(AND(設定!C$13="Y",OR(R298="",S298="")),"保險資料不完整,","")          &amp;IF(AND(N298="",O298&lt;&gt;""),"花樁組別未填,","") &amp;IF(AND(N298&lt;&gt;"",O298=""),"單人花樁未填",""))</f>
        <v/>
      </c>
      <c r="X298" s="2"/>
      <c r="Y298" t="str">
        <f t="shared" si="14"/>
        <v/>
      </c>
    </row>
    <row r="299" spans="1:25" x14ac:dyDescent="0.3">
      <c r="A299" s="98">
        <v>294</v>
      </c>
      <c r="B299" s="5"/>
      <c r="C299" s="6"/>
      <c r="D299" s="7"/>
      <c r="E299" s="6"/>
      <c r="F299" s="6"/>
      <c r="G299" s="32"/>
      <c r="H299" s="32"/>
      <c r="I299" s="8"/>
      <c r="J299" s="6"/>
      <c r="K299" s="6"/>
      <c r="L299" s="6"/>
      <c r="M299" s="6"/>
      <c r="N299" s="6"/>
      <c r="O299" s="6"/>
      <c r="P299" s="6"/>
      <c r="Q299" s="6"/>
      <c r="R299" s="5"/>
      <c r="S299" s="9"/>
      <c r="T299" s="94">
        <f t="shared" si="12"/>
        <v>0</v>
      </c>
      <c r="U299" s="36">
        <f>VALUE(IF(T299=0,"0","0") &amp; IF(T299=1,設定!F$19,"0") &amp;IF(T299=2,設定!F$20,"") &amp;IF(T299=3,設定!F$21,""))+VALUE(IF(O299="","0",設定!M$20))+VALUE(IF(P299="","0",設定!R$20))+VALUE(IF(Q299="","0",設定!W$20))</f>
        <v>0</v>
      </c>
      <c r="V299" s="11">
        <f t="shared" si="13"/>
        <v>1</v>
      </c>
      <c r="W299" s="10" t="str">
        <f>IF(B299="","",IF(C299="","縣市未填,","") &amp; IF(D299="","單位未填, ","")     &amp;IF(AND(I299&lt;&gt;"",J299="",K299="",M299=""),"速樁項目錯誤,","")       &amp;IF(AND(OR(J299&lt;&gt;"",K299&lt;&gt;"",M299&lt;&gt;""),I299=""),"速樁組別未填,","")        &amp;IF(AND(T299=0,N299="",O299="",P299="",Q299=""),"未報名任何競賽項目,","")    &amp;IF(AND(設定!C$13="Y",OR(R299="",S299="")),"保險資料不完整,","")          &amp;IF(AND(N299="",O299&lt;&gt;""),"花樁組別未填,","") &amp;IF(AND(N299&lt;&gt;"",O299=""),"單人花樁未填",""))</f>
        <v/>
      </c>
      <c r="X299" s="2"/>
      <c r="Y299" t="str">
        <f t="shared" si="14"/>
        <v/>
      </c>
    </row>
    <row r="300" spans="1:25" x14ac:dyDescent="0.3">
      <c r="A300" s="98">
        <v>295</v>
      </c>
      <c r="B300" s="5"/>
      <c r="C300" s="6"/>
      <c r="D300" s="7"/>
      <c r="E300" s="6"/>
      <c r="F300" s="6"/>
      <c r="G300" s="32"/>
      <c r="H300" s="32"/>
      <c r="I300" s="8"/>
      <c r="J300" s="6"/>
      <c r="K300" s="6"/>
      <c r="L300" s="6"/>
      <c r="M300" s="6"/>
      <c r="N300" s="6"/>
      <c r="O300" s="6"/>
      <c r="P300" s="6"/>
      <c r="Q300" s="6"/>
      <c r="R300" s="5"/>
      <c r="S300" s="9"/>
      <c r="T300" s="94">
        <f t="shared" si="12"/>
        <v>0</v>
      </c>
      <c r="U300" s="36">
        <f>VALUE(IF(T300=0,"0","0") &amp; IF(T300=1,設定!F$19,"0") &amp;IF(T300=2,設定!F$20,"") &amp;IF(T300=3,設定!F$21,""))+VALUE(IF(O300="","0",設定!M$20))+VALUE(IF(P300="","0",設定!R$20))+VALUE(IF(Q300="","0",設定!W$20))</f>
        <v>0</v>
      </c>
      <c r="V300" s="11">
        <f t="shared" si="13"/>
        <v>1</v>
      </c>
      <c r="W300" s="10" t="str">
        <f>IF(B300="","",IF(C300="","縣市未填,","") &amp; IF(D300="","單位未填, ","")     &amp;IF(AND(I300&lt;&gt;"",J300="",K300="",M300=""),"速樁項目錯誤,","")       &amp;IF(AND(OR(J300&lt;&gt;"",K300&lt;&gt;"",M300&lt;&gt;""),I300=""),"速樁組別未填,","")        &amp;IF(AND(T300=0,N300="",O300="",P300="",Q300=""),"未報名任何競賽項目,","")    &amp;IF(AND(設定!C$13="Y",OR(R300="",S300="")),"保險資料不完整,","")          &amp;IF(AND(N300="",O300&lt;&gt;""),"花樁組別未填,","") &amp;IF(AND(N300&lt;&gt;"",O300=""),"單人花樁未填",""))</f>
        <v/>
      </c>
      <c r="X300" s="2"/>
      <c r="Y300" t="str">
        <f t="shared" si="14"/>
        <v/>
      </c>
    </row>
    <row r="301" spans="1:25" x14ac:dyDescent="0.3">
      <c r="A301" s="98">
        <v>296</v>
      </c>
      <c r="B301" s="5"/>
      <c r="C301" s="6"/>
      <c r="D301" s="7"/>
      <c r="E301" s="6"/>
      <c r="F301" s="6"/>
      <c r="G301" s="32"/>
      <c r="H301" s="32"/>
      <c r="I301" s="8"/>
      <c r="J301" s="6"/>
      <c r="K301" s="6"/>
      <c r="L301" s="6"/>
      <c r="M301" s="6"/>
      <c r="N301" s="6"/>
      <c r="O301" s="6"/>
      <c r="P301" s="6"/>
      <c r="Q301" s="6"/>
      <c r="R301" s="5"/>
      <c r="S301" s="9"/>
      <c r="T301" s="94">
        <f t="shared" si="12"/>
        <v>0</v>
      </c>
      <c r="U301" s="36">
        <f>VALUE(IF(T301=0,"0","0") &amp; IF(T301=1,設定!F$19,"0") &amp;IF(T301=2,設定!F$20,"") &amp;IF(T301=3,設定!F$21,""))+VALUE(IF(O301="","0",設定!M$20))+VALUE(IF(P301="","0",設定!R$20))+VALUE(IF(Q301="","0",設定!W$20))</f>
        <v>0</v>
      </c>
      <c r="V301" s="11">
        <f t="shared" si="13"/>
        <v>1</v>
      </c>
      <c r="W301" s="10" t="str">
        <f>IF(B301="","",IF(C301="","縣市未填,","") &amp; IF(D301="","單位未填, ","")     &amp;IF(AND(I301&lt;&gt;"",J301="",K301="",M301=""),"速樁項目錯誤,","")       &amp;IF(AND(OR(J301&lt;&gt;"",K301&lt;&gt;"",M301&lt;&gt;""),I301=""),"速樁組別未填,","")        &amp;IF(AND(T301=0,N301="",O301="",P301="",Q301=""),"未報名任何競賽項目,","")    &amp;IF(AND(設定!C$13="Y",OR(R301="",S301="")),"保險資料不完整,","")          &amp;IF(AND(N301="",O301&lt;&gt;""),"花樁組別未填,","") &amp;IF(AND(N301&lt;&gt;"",O301=""),"單人花樁未填",""))</f>
        <v/>
      </c>
      <c r="X301" s="2"/>
      <c r="Y301" t="str">
        <f t="shared" si="14"/>
        <v/>
      </c>
    </row>
    <row r="302" spans="1:25" x14ac:dyDescent="0.3">
      <c r="A302" s="98">
        <v>297</v>
      </c>
      <c r="B302" s="5"/>
      <c r="C302" s="6"/>
      <c r="D302" s="7"/>
      <c r="E302" s="6"/>
      <c r="F302" s="6"/>
      <c r="G302" s="32"/>
      <c r="H302" s="32"/>
      <c r="I302" s="8"/>
      <c r="J302" s="6"/>
      <c r="K302" s="6"/>
      <c r="L302" s="6"/>
      <c r="M302" s="6"/>
      <c r="N302" s="6"/>
      <c r="O302" s="6"/>
      <c r="P302" s="6"/>
      <c r="Q302" s="6"/>
      <c r="R302" s="5"/>
      <c r="S302" s="9"/>
      <c r="T302" s="94">
        <f t="shared" si="12"/>
        <v>0</v>
      </c>
      <c r="U302" s="36">
        <f>VALUE(IF(T302=0,"0","0") &amp; IF(T302=1,設定!F$19,"0") &amp;IF(T302=2,設定!F$20,"") &amp;IF(T302=3,設定!F$21,""))+VALUE(IF(O302="","0",設定!M$20))+VALUE(IF(P302="","0",設定!R$20))+VALUE(IF(Q302="","0",設定!W$20))</f>
        <v>0</v>
      </c>
      <c r="V302" s="11">
        <f t="shared" si="13"/>
        <v>1</v>
      </c>
      <c r="W302" s="10" t="str">
        <f>IF(B302="","",IF(C302="","縣市未填,","") &amp; IF(D302="","單位未填, ","")     &amp;IF(AND(I302&lt;&gt;"",J302="",K302="",M302=""),"速樁項目錯誤,","")       &amp;IF(AND(OR(J302&lt;&gt;"",K302&lt;&gt;"",M302&lt;&gt;""),I302=""),"速樁組別未填,","")        &amp;IF(AND(T302=0,N302="",O302="",P302="",Q302=""),"未報名任何競賽項目,","")    &amp;IF(AND(設定!C$13="Y",OR(R302="",S302="")),"保險資料不完整,","")          &amp;IF(AND(N302="",O302&lt;&gt;""),"花樁組別未填,","") &amp;IF(AND(N302&lt;&gt;"",O302=""),"單人花樁未填",""))</f>
        <v/>
      </c>
      <c r="X302" s="2"/>
      <c r="Y302" t="str">
        <f t="shared" si="14"/>
        <v/>
      </c>
    </row>
    <row r="303" spans="1:25" x14ac:dyDescent="0.3">
      <c r="A303" s="98">
        <v>298</v>
      </c>
      <c r="B303" s="5"/>
      <c r="C303" s="6"/>
      <c r="D303" s="7"/>
      <c r="E303" s="6"/>
      <c r="F303" s="6"/>
      <c r="G303" s="32"/>
      <c r="H303" s="32"/>
      <c r="I303" s="8"/>
      <c r="J303" s="6"/>
      <c r="K303" s="6"/>
      <c r="L303" s="6"/>
      <c r="M303" s="6"/>
      <c r="N303" s="6"/>
      <c r="O303" s="6"/>
      <c r="P303" s="6"/>
      <c r="Q303" s="6"/>
      <c r="R303" s="5"/>
      <c r="S303" s="9"/>
      <c r="T303" s="94">
        <f t="shared" si="12"/>
        <v>0</v>
      </c>
      <c r="U303" s="36">
        <f>VALUE(IF(T303=0,"0","0") &amp; IF(T303=1,設定!F$19,"0") &amp;IF(T303=2,設定!F$20,"") &amp;IF(T303=3,設定!F$21,""))+VALUE(IF(O303="","0",設定!M$20))+VALUE(IF(P303="","0",設定!R$20))+VALUE(IF(Q303="","0",設定!W$20))</f>
        <v>0</v>
      </c>
      <c r="V303" s="11">
        <f t="shared" si="13"/>
        <v>1</v>
      </c>
      <c r="W303" s="10" t="str">
        <f>IF(B303="","",IF(C303="","縣市未填,","") &amp; IF(D303="","單位未填, ","")     &amp;IF(AND(I303&lt;&gt;"",J303="",K303="",M303=""),"速樁項目錯誤,","")       &amp;IF(AND(OR(J303&lt;&gt;"",K303&lt;&gt;"",M303&lt;&gt;""),I303=""),"速樁組別未填,","")        &amp;IF(AND(T303=0,N303="",O303="",P303="",Q303=""),"未報名任何競賽項目,","")    &amp;IF(AND(設定!C$13="Y",OR(R303="",S303="")),"保險資料不完整,","")          &amp;IF(AND(N303="",O303&lt;&gt;""),"花樁組別未填,","") &amp;IF(AND(N303&lt;&gt;"",O303=""),"單人花樁未填",""))</f>
        <v/>
      </c>
      <c r="X303" s="2"/>
      <c r="Y303" t="str">
        <f t="shared" si="14"/>
        <v/>
      </c>
    </row>
  </sheetData>
  <sheetProtection algorithmName="SHA-512" hashValue="KWtCbtE1W79rlhlnHL5d3sgeu7GSjf+iZ/4Bo7dr7g2etMT1PbOKMq5QtqXF1Wu9E/ehL+XT0cptF3oF7y4NAg==" saltValue="WUPQI7hVMXhMNjEpAjNPLg==" spinCount="100000" sheet="1" objects="1" scenarios="1" formatCells="0" formatColumns="0" formatRows="0" insertColumns="0" insertRows="0" deleteColumns="0" deleteRows="0"/>
  <protectedRanges>
    <protectedRange sqref="B6:S303" name="範圍1"/>
  </protectedRanges>
  <mergeCells count="6">
    <mergeCell ref="A1:M1"/>
    <mergeCell ref="J3:M3"/>
    <mergeCell ref="G3:H3"/>
    <mergeCell ref="R3:S3"/>
    <mergeCell ref="A2:M2"/>
    <mergeCell ref="A3:F3"/>
  </mergeCells>
  <phoneticPr fontId="2" type="noConversion"/>
  <conditionalFormatting sqref="T5:T303">
    <cfRule type="cellIs" dxfId="1" priority="5" operator="greaterThan">
      <formula>0</formula>
    </cfRule>
  </conditionalFormatting>
  <conditionalFormatting sqref="W5:W303">
    <cfRule type="cellIs" dxfId="0" priority="1" operator="notEqual">
      <formula>""</formula>
    </cfRule>
  </conditionalFormatting>
  <dataValidations count="7">
    <dataValidation type="list" showInputMessage="1" showErrorMessage="1" sqref="I5:I303" xr:uid="{00000000-0002-0000-0100-000000000000}">
      <formula1>速樁組別</formula1>
    </dataValidation>
    <dataValidation type="list" showInputMessage="1" showErrorMessage="1" sqref="Q5:Q303" xr:uid="{00000000-0002-0000-0100-000001000000}">
      <formula1>花式煞停組別</formula1>
    </dataValidation>
    <dataValidation type="list" showInputMessage="1" showErrorMessage="1" sqref="O5:O303" xr:uid="{00000000-0002-0000-0100-000002000000}">
      <formula1>單人花樁組別</formula1>
    </dataValidation>
    <dataValidation type="list" showInputMessage="1" showErrorMessage="1" sqref="J5:M303" xr:uid="{00000000-0002-0000-0100-000003000000}">
      <formula1>是否參加</formula1>
    </dataValidation>
    <dataValidation type="list" allowBlank="1" showInputMessage="1" showErrorMessage="1" sqref="G5:H5" xr:uid="{00000000-0002-0000-0100-000004000000}">
      <formula1>教練清單</formula1>
    </dataValidation>
    <dataValidation type="list" showInputMessage="1" showErrorMessage="1" sqref="N5:N303" xr:uid="{00000000-0002-0000-0100-000005000000}">
      <formula1>花樁年紀別</formula1>
    </dataValidation>
    <dataValidation type="list" showInputMessage="1" showErrorMessage="1" sqref="C5:C303" xr:uid="{00000000-0002-0000-0100-000006000000}">
      <formula1>縣市清單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F878"/>
  <sheetViews>
    <sheetView topLeftCell="A11" workbookViewId="0">
      <selection activeCell="E30" sqref="E30"/>
    </sheetView>
  </sheetViews>
  <sheetFormatPr defaultRowHeight="16.2" x14ac:dyDescent="0.3"/>
  <cols>
    <col min="1" max="1" width="2.44140625" customWidth="1"/>
    <col min="2" max="2" width="23" bestFit="1" customWidth="1"/>
    <col min="3" max="3" width="10.77734375" customWidth="1"/>
    <col min="4" max="4" width="2.88671875" customWidth="1"/>
    <col min="5" max="5" width="23.6640625" customWidth="1"/>
    <col min="6" max="6" width="6.88671875" bestFit="1" customWidth="1"/>
    <col min="7" max="7" width="4" customWidth="1"/>
    <col min="8" max="9" width="15.109375" customWidth="1"/>
    <col min="10" max="10" width="23.33203125" customWidth="1"/>
    <col min="11" max="11" width="3.109375" customWidth="1"/>
    <col min="13" max="13" width="5.109375" bestFit="1" customWidth="1"/>
    <col min="14" max="14" width="5.109375" customWidth="1"/>
    <col min="16" max="16" width="3" customWidth="1"/>
    <col min="18" max="18" width="5.109375" bestFit="1" customWidth="1"/>
    <col min="19" max="19" width="4.88671875" customWidth="1"/>
    <col min="21" max="21" width="3" customWidth="1"/>
    <col min="23" max="23" width="5.109375" bestFit="1" customWidth="1"/>
    <col min="24" max="24" width="4.44140625" customWidth="1"/>
    <col min="29" max="29" width="5.109375" customWidth="1"/>
    <col min="30" max="30" width="20.33203125" customWidth="1"/>
    <col min="31" max="31" width="5.6640625" customWidth="1"/>
    <col min="32" max="32" width="12" customWidth="1"/>
  </cols>
  <sheetData>
    <row r="1" spans="1:32" ht="18" x14ac:dyDescent="0.3">
      <c r="A1" s="138" t="s">
        <v>50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32" x14ac:dyDescent="0.3">
      <c r="A3" s="2"/>
      <c r="B3" s="2" t="s">
        <v>74</v>
      </c>
      <c r="C3" s="131" t="s">
        <v>79</v>
      </c>
      <c r="D3" s="131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2" x14ac:dyDescent="0.3">
      <c r="A4" s="2"/>
      <c r="B4" s="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</row>
    <row r="5" spans="1:32" x14ac:dyDescent="0.3">
      <c r="A5" s="2"/>
      <c r="B5" s="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</row>
    <row r="6" spans="1:32" x14ac:dyDescent="0.3">
      <c r="A6" s="2"/>
      <c r="B6" s="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</row>
    <row r="7" spans="1:32" x14ac:dyDescent="0.3">
      <c r="A7" s="2"/>
      <c r="B7" s="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</row>
    <row r="8" spans="1:32" x14ac:dyDescent="0.3">
      <c r="A8" s="2"/>
      <c r="B8" s="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</row>
    <row r="9" spans="1:32" x14ac:dyDescent="0.3">
      <c r="A9" s="2"/>
      <c r="B9" s="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</row>
    <row r="10" spans="1:32" ht="16.8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32" ht="38.4" customHeight="1" thickTop="1" thickBot="1" x14ac:dyDescent="0.35">
      <c r="A11" s="2"/>
      <c r="B11" s="53" t="s">
        <v>71</v>
      </c>
      <c r="C11" s="140" t="s">
        <v>248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2"/>
    </row>
    <row r="12" spans="1:32" ht="24" customHeight="1" thickBot="1" x14ac:dyDescent="0.35">
      <c r="A12" s="2"/>
      <c r="B12" s="54" t="s">
        <v>77</v>
      </c>
      <c r="C12" s="133" t="s">
        <v>234</v>
      </c>
      <c r="D12" s="133"/>
      <c r="E12" s="134"/>
      <c r="F12" s="134"/>
      <c r="G12" s="134"/>
      <c r="H12" s="134"/>
      <c r="I12" s="134"/>
      <c r="J12" s="134"/>
      <c r="K12" s="134"/>
      <c r="L12" s="135" t="s">
        <v>78</v>
      </c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7"/>
    </row>
    <row r="13" spans="1:32" ht="16.8" thickBot="1" x14ac:dyDescent="0.35">
      <c r="A13" s="2"/>
      <c r="B13" s="55" t="s">
        <v>72</v>
      </c>
      <c r="C13" s="143" t="s">
        <v>233</v>
      </c>
      <c r="D13" s="143"/>
      <c r="E13" s="129"/>
      <c r="F13" s="128" t="s">
        <v>73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0"/>
    </row>
    <row r="14" spans="1:32" ht="16.8" thickTop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32" ht="16.8" thickBo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32" ht="18.600000000000001" thickTop="1" x14ac:dyDescent="0.3">
      <c r="A16" s="2"/>
      <c r="B16" s="144" t="s">
        <v>52</v>
      </c>
      <c r="C16" s="145"/>
      <c r="D16" s="145"/>
      <c r="E16" s="145"/>
      <c r="F16" s="146"/>
      <c r="G16" s="2"/>
      <c r="H16" s="144" t="s">
        <v>53</v>
      </c>
      <c r="I16" s="145"/>
      <c r="J16" s="145"/>
      <c r="K16" s="145"/>
      <c r="L16" s="145"/>
      <c r="M16" s="146"/>
      <c r="N16" s="2"/>
      <c r="O16" s="144" t="s">
        <v>64</v>
      </c>
      <c r="P16" s="145"/>
      <c r="Q16" s="145"/>
      <c r="R16" s="146"/>
      <c r="T16" s="144" t="s">
        <v>65</v>
      </c>
      <c r="U16" s="145"/>
      <c r="V16" s="145"/>
      <c r="W16" s="146"/>
      <c r="Y16" s="147" t="s">
        <v>21</v>
      </c>
      <c r="Z16" s="148"/>
      <c r="AA16" s="148"/>
      <c r="AB16" s="149"/>
      <c r="AD16" s="56" t="s">
        <v>69</v>
      </c>
      <c r="AF16" s="56" t="s">
        <v>83</v>
      </c>
    </row>
    <row r="17" spans="1:32" x14ac:dyDescent="0.3">
      <c r="A17" s="2"/>
      <c r="B17" s="57"/>
      <c r="C17" s="2"/>
      <c r="D17" s="2"/>
      <c r="E17" s="2"/>
      <c r="F17" s="58"/>
      <c r="G17" s="2"/>
      <c r="H17" s="57"/>
      <c r="I17" s="2"/>
      <c r="J17" s="2"/>
      <c r="K17" s="2"/>
      <c r="L17" s="2"/>
      <c r="M17" s="58"/>
      <c r="N17" s="2"/>
      <c r="O17" s="57"/>
      <c r="P17" s="2"/>
      <c r="Q17" s="2"/>
      <c r="R17" s="58"/>
      <c r="T17" s="57"/>
      <c r="U17" s="2"/>
      <c r="V17" s="2"/>
      <c r="W17" s="58"/>
      <c r="Y17" s="59"/>
      <c r="Z17" s="2"/>
      <c r="AA17" s="2"/>
      <c r="AB17" s="60"/>
      <c r="AD17" s="61" t="s">
        <v>70</v>
      </c>
      <c r="AF17" s="68"/>
    </row>
    <row r="18" spans="1:32" x14ac:dyDescent="0.3">
      <c r="A18" s="2"/>
      <c r="B18" s="62" t="s">
        <v>6</v>
      </c>
      <c r="C18" s="2"/>
      <c r="D18" s="2"/>
      <c r="E18" s="63" t="s">
        <v>9</v>
      </c>
      <c r="F18" s="64"/>
      <c r="G18" s="2"/>
      <c r="H18" s="62" t="s">
        <v>82</v>
      </c>
      <c r="I18" s="63"/>
      <c r="J18" s="63" t="s">
        <v>6</v>
      </c>
      <c r="K18" s="2"/>
      <c r="L18" s="65" t="s">
        <v>63</v>
      </c>
      <c r="M18" s="66" t="s">
        <v>233</v>
      </c>
      <c r="N18" s="2"/>
      <c r="O18" s="62" t="s">
        <v>68</v>
      </c>
      <c r="P18" s="2"/>
      <c r="Q18" s="65" t="s">
        <v>63</v>
      </c>
      <c r="R18" s="66" t="s">
        <v>233</v>
      </c>
      <c r="T18" s="62" t="s">
        <v>6</v>
      </c>
      <c r="U18" s="2"/>
      <c r="V18" s="65" t="s">
        <v>63</v>
      </c>
      <c r="W18" s="66" t="s">
        <v>233</v>
      </c>
      <c r="Y18" s="67" t="s">
        <v>8</v>
      </c>
      <c r="Z18" s="2"/>
      <c r="AA18" s="2"/>
      <c r="AB18" s="60"/>
      <c r="AD18" s="68"/>
      <c r="AF18" s="47" t="s">
        <v>84</v>
      </c>
    </row>
    <row r="19" spans="1:32" x14ac:dyDescent="0.3">
      <c r="A19" s="2"/>
      <c r="B19" s="69" t="s">
        <v>22</v>
      </c>
      <c r="C19" s="70" t="s">
        <v>232</v>
      </c>
      <c r="D19" s="70"/>
      <c r="E19" s="2" t="s">
        <v>11</v>
      </c>
      <c r="F19" s="66">
        <v>0</v>
      </c>
      <c r="G19" s="2"/>
      <c r="H19" s="69" t="s">
        <v>22</v>
      </c>
      <c r="I19" s="70" t="s">
        <v>232</v>
      </c>
      <c r="J19" s="70" t="s">
        <v>22</v>
      </c>
      <c r="K19" s="70"/>
      <c r="L19" s="2"/>
      <c r="M19" s="58"/>
      <c r="N19" s="2"/>
      <c r="O19" s="69"/>
      <c r="P19" s="70"/>
      <c r="Q19" s="2"/>
      <c r="R19" s="58"/>
      <c r="T19" s="69" t="s">
        <v>22</v>
      </c>
      <c r="U19" s="70"/>
      <c r="V19" s="2"/>
      <c r="W19" s="58"/>
      <c r="Y19" s="71">
        <v>1</v>
      </c>
      <c r="Z19" s="2"/>
      <c r="AA19" s="2"/>
      <c r="AB19" s="60"/>
      <c r="AD19" s="72" t="s">
        <v>186</v>
      </c>
      <c r="AF19" s="47" t="s">
        <v>85</v>
      </c>
    </row>
    <row r="20" spans="1:32" x14ac:dyDescent="0.3">
      <c r="A20" s="2"/>
      <c r="B20" s="73"/>
      <c r="C20" s="90" t="s">
        <v>233</v>
      </c>
      <c r="D20" s="2"/>
      <c r="E20" s="2" t="s">
        <v>12</v>
      </c>
      <c r="F20" s="66">
        <v>0</v>
      </c>
      <c r="G20" s="2"/>
      <c r="H20" s="73"/>
      <c r="I20" s="90" t="s">
        <v>233</v>
      </c>
      <c r="J20" s="74"/>
      <c r="L20" s="63" t="s">
        <v>9</v>
      </c>
      <c r="M20" s="66">
        <v>0</v>
      </c>
      <c r="N20" s="2"/>
      <c r="O20" s="59"/>
      <c r="Q20" s="63" t="s">
        <v>9</v>
      </c>
      <c r="R20" s="66">
        <v>700</v>
      </c>
      <c r="T20" s="73"/>
      <c r="V20" s="63" t="s">
        <v>9</v>
      </c>
      <c r="W20" s="66">
        <v>700</v>
      </c>
      <c r="Y20" s="75"/>
      <c r="Z20" s="2"/>
      <c r="AA20" s="2"/>
      <c r="AB20" s="60"/>
      <c r="AD20" s="68" t="s">
        <v>180</v>
      </c>
      <c r="AF20" s="47" t="s">
        <v>86</v>
      </c>
    </row>
    <row r="21" spans="1:32" x14ac:dyDescent="0.3">
      <c r="A21" s="2"/>
      <c r="B21" s="93" t="s">
        <v>236</v>
      </c>
      <c r="C21" s="90" t="s">
        <v>233</v>
      </c>
      <c r="D21" s="2"/>
      <c r="E21" s="2" t="s">
        <v>13</v>
      </c>
      <c r="F21" s="66">
        <v>0</v>
      </c>
      <c r="G21" s="2"/>
      <c r="H21" s="73" t="s">
        <v>61</v>
      </c>
      <c r="I21" s="90" t="s">
        <v>233</v>
      </c>
      <c r="J21" s="74" t="s">
        <v>80</v>
      </c>
      <c r="L21" s="2"/>
      <c r="M21" s="58"/>
      <c r="N21" s="2"/>
      <c r="O21" s="59"/>
      <c r="P21" s="2"/>
      <c r="Q21" s="2"/>
      <c r="R21" s="58"/>
      <c r="T21" s="73" t="s">
        <v>66</v>
      </c>
      <c r="V21" s="2"/>
      <c r="W21" s="58"/>
      <c r="Y21" s="76" t="s">
        <v>20</v>
      </c>
      <c r="Z21" s="2"/>
      <c r="AA21" s="2"/>
      <c r="AB21" s="60"/>
      <c r="AD21" s="68" t="s">
        <v>158</v>
      </c>
      <c r="AF21" s="47" t="s">
        <v>87</v>
      </c>
    </row>
    <row r="22" spans="1:32" x14ac:dyDescent="0.3">
      <c r="A22" s="2"/>
      <c r="B22" s="93" t="s">
        <v>237</v>
      </c>
      <c r="C22" s="90" t="s">
        <v>233</v>
      </c>
      <c r="D22" s="2"/>
      <c r="E22" s="2"/>
      <c r="F22" s="77"/>
      <c r="G22" s="2"/>
      <c r="H22" s="73" t="s">
        <v>62</v>
      </c>
      <c r="I22" s="90" t="s">
        <v>233</v>
      </c>
      <c r="J22" s="74" t="s">
        <v>81</v>
      </c>
      <c r="L22" s="2"/>
      <c r="M22" s="58"/>
      <c r="N22" s="2"/>
      <c r="O22" s="59"/>
      <c r="P22" s="2"/>
      <c r="Q22" s="2"/>
      <c r="R22" s="58"/>
      <c r="T22" s="73" t="s">
        <v>67</v>
      </c>
      <c r="V22" s="2"/>
      <c r="W22" s="58"/>
      <c r="Y22" s="59"/>
      <c r="Z22" s="2"/>
      <c r="AA22" s="2"/>
      <c r="AB22" s="60"/>
      <c r="AD22" s="68" t="s">
        <v>116</v>
      </c>
      <c r="AF22" s="47" t="s">
        <v>88</v>
      </c>
    </row>
    <row r="23" spans="1:32" x14ac:dyDescent="0.3">
      <c r="A23" s="2"/>
      <c r="B23" s="93"/>
      <c r="C23" s="90" t="s">
        <v>233</v>
      </c>
      <c r="D23" s="2"/>
      <c r="E23" s="63" t="s">
        <v>16</v>
      </c>
      <c r="F23" s="77"/>
      <c r="G23" s="2"/>
      <c r="H23" s="73" t="s">
        <v>59</v>
      </c>
      <c r="I23" s="90" t="s">
        <v>233</v>
      </c>
      <c r="J23" s="74" t="s">
        <v>106</v>
      </c>
      <c r="L23" s="2"/>
      <c r="M23" s="58"/>
      <c r="N23" s="2"/>
      <c r="O23" s="59"/>
      <c r="P23" s="2"/>
      <c r="Q23" s="2"/>
      <c r="R23" s="58"/>
      <c r="T23" s="73"/>
      <c r="V23" s="2"/>
      <c r="W23" s="58"/>
      <c r="Y23" s="59"/>
      <c r="Z23" s="2"/>
      <c r="AA23" s="2"/>
      <c r="AB23" s="60"/>
      <c r="AD23" s="68" t="s">
        <v>111</v>
      </c>
      <c r="AF23" s="47" t="s">
        <v>89</v>
      </c>
    </row>
    <row r="24" spans="1:32" x14ac:dyDescent="0.3">
      <c r="A24" s="2"/>
      <c r="B24" s="93"/>
      <c r="C24" s="90" t="s">
        <v>233</v>
      </c>
      <c r="D24" s="2"/>
      <c r="E24" s="2" t="s">
        <v>244</v>
      </c>
      <c r="F24" s="66" t="s">
        <v>7</v>
      </c>
      <c r="G24" s="2"/>
      <c r="H24" s="73" t="s">
        <v>60</v>
      </c>
      <c r="I24" s="90" t="s">
        <v>233</v>
      </c>
      <c r="J24" s="74" t="s">
        <v>107</v>
      </c>
      <c r="L24" s="2"/>
      <c r="M24" s="58"/>
      <c r="N24" s="2"/>
      <c r="O24" s="59"/>
      <c r="P24" s="2"/>
      <c r="Q24" s="2"/>
      <c r="R24" s="58"/>
      <c r="T24" s="73"/>
      <c r="V24" s="2"/>
      <c r="W24" s="58"/>
      <c r="Y24" s="67"/>
      <c r="Z24" s="2"/>
      <c r="AA24" s="2"/>
      <c r="AB24" s="60"/>
      <c r="AD24" s="68" t="s">
        <v>187</v>
      </c>
      <c r="AF24" s="47" t="s">
        <v>90</v>
      </c>
    </row>
    <row r="25" spans="1:32" x14ac:dyDescent="0.3">
      <c r="A25" s="2"/>
      <c r="B25" s="93"/>
      <c r="C25" s="90" t="s">
        <v>233</v>
      </c>
      <c r="D25" s="2"/>
      <c r="E25" s="2" t="s">
        <v>245</v>
      </c>
      <c r="F25" s="66" t="s">
        <v>7</v>
      </c>
      <c r="G25" s="2"/>
      <c r="H25" s="73" t="s">
        <v>57</v>
      </c>
      <c r="I25" s="90" t="s">
        <v>233</v>
      </c>
      <c r="J25" s="74" t="s">
        <v>108</v>
      </c>
      <c r="L25" s="2"/>
      <c r="M25" s="58"/>
      <c r="N25" s="2"/>
      <c r="O25" s="59"/>
      <c r="P25" s="2"/>
      <c r="Q25" s="2"/>
      <c r="R25" s="58"/>
      <c r="T25" s="73"/>
      <c r="V25" s="2"/>
      <c r="W25" s="58"/>
      <c r="Y25" s="67"/>
      <c r="Z25" s="2"/>
      <c r="AA25" s="2"/>
      <c r="AB25" s="60"/>
      <c r="AD25" s="68" t="s">
        <v>188</v>
      </c>
      <c r="AF25" s="47" t="s">
        <v>91</v>
      </c>
    </row>
    <row r="26" spans="1:32" x14ac:dyDescent="0.3">
      <c r="A26" s="2"/>
      <c r="B26" s="93"/>
      <c r="C26" s="90" t="s">
        <v>233</v>
      </c>
      <c r="D26" s="2"/>
      <c r="E26" s="2" t="s">
        <v>238</v>
      </c>
      <c r="F26" s="66" t="s">
        <v>7</v>
      </c>
      <c r="G26" s="2"/>
      <c r="H26" s="73" t="s">
        <v>58</v>
      </c>
      <c r="I26" s="90" t="s">
        <v>233</v>
      </c>
      <c r="J26" s="74" t="s">
        <v>109</v>
      </c>
      <c r="L26" s="2"/>
      <c r="M26" s="58"/>
      <c r="N26" s="2"/>
      <c r="O26" s="59"/>
      <c r="P26" s="2"/>
      <c r="Q26" s="2"/>
      <c r="R26" s="58"/>
      <c r="T26" s="73"/>
      <c r="V26" s="2"/>
      <c r="W26" s="58"/>
      <c r="Y26" s="59"/>
      <c r="Z26" s="2"/>
      <c r="AA26" s="2"/>
      <c r="AB26" s="60"/>
      <c r="AD26" s="68" t="s">
        <v>156</v>
      </c>
      <c r="AF26" s="47" t="s">
        <v>92</v>
      </c>
    </row>
    <row r="27" spans="1:32" ht="16.8" thickBot="1" x14ac:dyDescent="0.35">
      <c r="A27" s="2"/>
      <c r="B27" s="93"/>
      <c r="C27" s="90" t="s">
        <v>233</v>
      </c>
      <c r="D27" s="2"/>
      <c r="E27" s="2" t="s">
        <v>246</v>
      </c>
      <c r="F27" s="66" t="s">
        <v>233</v>
      </c>
      <c r="G27" s="2"/>
      <c r="H27" s="73" t="s">
        <v>55</v>
      </c>
      <c r="I27" s="90" t="s">
        <v>233</v>
      </c>
      <c r="J27" s="74"/>
      <c r="L27" s="2"/>
      <c r="M27" s="58"/>
      <c r="N27" s="2"/>
      <c r="O27" s="78"/>
      <c r="P27" s="79"/>
      <c r="Q27" s="79"/>
      <c r="R27" s="80"/>
      <c r="T27" s="73"/>
      <c r="V27" s="2"/>
      <c r="W27" s="58"/>
      <c r="Y27" s="59"/>
      <c r="Z27" s="2"/>
      <c r="AA27" s="2"/>
      <c r="AB27" s="60"/>
      <c r="AD27" s="68" t="s">
        <v>169</v>
      </c>
      <c r="AF27" s="47" t="s">
        <v>93</v>
      </c>
    </row>
    <row r="28" spans="1:32" ht="16.8" thickTop="1" x14ac:dyDescent="0.3">
      <c r="A28" s="2"/>
      <c r="B28" s="93"/>
      <c r="C28" s="90" t="s">
        <v>233</v>
      </c>
      <c r="D28" s="2"/>
      <c r="F28" s="58"/>
      <c r="G28" s="2"/>
      <c r="H28" s="73" t="s">
        <v>56</v>
      </c>
      <c r="I28" s="90" t="s">
        <v>233</v>
      </c>
      <c r="J28" s="74"/>
      <c r="K28" s="2"/>
      <c r="L28" s="2"/>
      <c r="M28" s="58"/>
      <c r="N28" s="2"/>
      <c r="O28" s="2"/>
      <c r="P28" s="2"/>
      <c r="T28" s="73"/>
      <c r="U28" s="2"/>
      <c r="V28" s="2"/>
      <c r="W28" s="58"/>
      <c r="Y28" s="59"/>
      <c r="Z28" s="2"/>
      <c r="AA28" s="2"/>
      <c r="AB28" s="60"/>
      <c r="AD28" s="68" t="s">
        <v>110</v>
      </c>
      <c r="AF28" s="47" t="s">
        <v>94</v>
      </c>
    </row>
    <row r="29" spans="1:32" x14ac:dyDescent="0.3">
      <c r="A29" s="2"/>
      <c r="B29" s="93"/>
      <c r="C29" s="90" t="s">
        <v>233</v>
      </c>
      <c r="D29" s="2"/>
      <c r="F29" s="58"/>
      <c r="G29" s="2"/>
      <c r="H29" s="73" t="s">
        <v>54</v>
      </c>
      <c r="I29" s="90" t="s">
        <v>233</v>
      </c>
      <c r="J29" s="74"/>
      <c r="K29" s="2"/>
      <c r="L29" s="2"/>
      <c r="M29" s="58"/>
      <c r="N29" s="2"/>
      <c r="O29" s="2"/>
      <c r="P29" s="2"/>
      <c r="T29" s="73"/>
      <c r="U29" s="2"/>
      <c r="V29" s="2"/>
      <c r="W29" s="58"/>
      <c r="Y29" s="59"/>
      <c r="Z29" s="2"/>
      <c r="AA29" s="2"/>
      <c r="AB29" s="60"/>
      <c r="AD29" s="68" t="s">
        <v>131</v>
      </c>
      <c r="AF29" s="47" t="s">
        <v>95</v>
      </c>
    </row>
    <row r="30" spans="1:32" x14ac:dyDescent="0.3">
      <c r="A30" s="2"/>
      <c r="B30" s="93"/>
      <c r="C30" s="90" t="s">
        <v>233</v>
      </c>
      <c r="D30" s="2"/>
      <c r="E30" s="2"/>
      <c r="F30" s="58"/>
      <c r="G30" s="2"/>
      <c r="H30" s="73" t="s">
        <v>231</v>
      </c>
      <c r="I30" s="90" t="s">
        <v>233</v>
      </c>
      <c r="J30" s="74"/>
      <c r="K30" s="2"/>
      <c r="L30" s="2"/>
      <c r="M30" s="58"/>
      <c r="N30" s="2"/>
      <c r="O30" s="2"/>
      <c r="P30" s="2"/>
      <c r="T30" s="73"/>
      <c r="U30" s="2"/>
      <c r="V30" s="2"/>
      <c r="W30" s="58"/>
      <c r="Y30" s="59"/>
      <c r="Z30" s="2"/>
      <c r="AA30" s="2"/>
      <c r="AB30" s="60"/>
      <c r="AD30" s="68" t="s">
        <v>189</v>
      </c>
      <c r="AF30" s="47" t="s">
        <v>96</v>
      </c>
    </row>
    <row r="31" spans="1:32" x14ac:dyDescent="0.3">
      <c r="A31" s="2"/>
      <c r="B31" s="93"/>
      <c r="C31" s="90" t="s">
        <v>233</v>
      </c>
      <c r="D31" s="2"/>
      <c r="E31" s="2"/>
      <c r="F31" s="58"/>
      <c r="G31" s="2"/>
      <c r="H31" s="73"/>
      <c r="I31" s="90" t="s">
        <v>233</v>
      </c>
      <c r="J31" s="74"/>
      <c r="K31" s="2"/>
      <c r="L31" s="2"/>
      <c r="M31" s="58"/>
      <c r="N31" s="2"/>
      <c r="O31" s="2"/>
      <c r="P31" s="2"/>
      <c r="T31" s="73"/>
      <c r="U31" s="2"/>
      <c r="V31" s="2"/>
      <c r="W31" s="58"/>
      <c r="Y31" s="59"/>
      <c r="Z31" s="2"/>
      <c r="AA31" s="2"/>
      <c r="AB31" s="60"/>
      <c r="AD31" s="68" t="s">
        <v>168</v>
      </c>
      <c r="AF31" s="47" t="s">
        <v>97</v>
      </c>
    </row>
    <row r="32" spans="1:32" x14ac:dyDescent="0.3">
      <c r="A32" s="2"/>
      <c r="B32" s="93"/>
      <c r="C32" s="90" t="s">
        <v>233</v>
      </c>
      <c r="D32" s="2"/>
      <c r="E32" s="2"/>
      <c r="F32" s="58"/>
      <c r="G32" s="2"/>
      <c r="H32" s="73"/>
      <c r="I32" s="90" t="s">
        <v>233</v>
      </c>
      <c r="J32" s="74"/>
      <c r="K32" s="2"/>
      <c r="L32" s="2"/>
      <c r="M32" s="58"/>
      <c r="N32" s="2"/>
      <c r="O32" s="2"/>
      <c r="P32" s="2"/>
      <c r="T32" s="73"/>
      <c r="U32" s="2"/>
      <c r="V32" s="2"/>
      <c r="W32" s="58"/>
      <c r="Y32" s="59"/>
      <c r="Z32" s="2"/>
      <c r="AA32" s="2"/>
      <c r="AB32" s="60"/>
      <c r="AD32" s="68" t="s">
        <v>132</v>
      </c>
      <c r="AF32" s="47" t="s">
        <v>98</v>
      </c>
    </row>
    <row r="33" spans="1:32" x14ac:dyDescent="0.3">
      <c r="A33" s="2"/>
      <c r="B33" s="93"/>
      <c r="C33" s="90" t="s">
        <v>233</v>
      </c>
      <c r="D33" s="2"/>
      <c r="E33" s="2"/>
      <c r="F33" s="58"/>
      <c r="G33" s="2"/>
      <c r="H33" s="73"/>
      <c r="I33" s="90" t="s">
        <v>233</v>
      </c>
      <c r="J33" s="74"/>
      <c r="K33" s="2"/>
      <c r="L33" s="2"/>
      <c r="M33" s="58"/>
      <c r="N33" s="2"/>
      <c r="O33" s="2"/>
      <c r="P33" s="2"/>
      <c r="T33" s="73"/>
      <c r="U33" s="2"/>
      <c r="V33" s="2"/>
      <c r="W33" s="58"/>
      <c r="Y33" s="59"/>
      <c r="Z33" s="2"/>
      <c r="AA33" s="2"/>
      <c r="AB33" s="60"/>
      <c r="AD33" s="68" t="s">
        <v>159</v>
      </c>
      <c r="AF33" s="47" t="s">
        <v>99</v>
      </c>
    </row>
    <row r="34" spans="1:32" x14ac:dyDescent="0.3">
      <c r="A34" s="2"/>
      <c r="B34" s="93"/>
      <c r="C34" s="90" t="s">
        <v>233</v>
      </c>
      <c r="D34" s="2"/>
      <c r="E34" s="2"/>
      <c r="F34" s="58"/>
      <c r="G34" s="2"/>
      <c r="H34" s="73"/>
      <c r="I34" s="90" t="s">
        <v>233</v>
      </c>
      <c r="J34" s="74"/>
      <c r="K34" s="2"/>
      <c r="L34" s="2"/>
      <c r="M34" s="58"/>
      <c r="N34" s="2"/>
      <c r="O34" s="2"/>
      <c r="P34" s="2"/>
      <c r="T34" s="73"/>
      <c r="U34" s="2"/>
      <c r="V34" s="2"/>
      <c r="W34" s="58"/>
      <c r="Y34" s="59"/>
      <c r="Z34" s="2"/>
      <c r="AA34" s="2"/>
      <c r="AB34" s="60"/>
      <c r="AD34" s="68" t="s">
        <v>190</v>
      </c>
      <c r="AF34" s="47" t="s">
        <v>100</v>
      </c>
    </row>
    <row r="35" spans="1:32" x14ac:dyDescent="0.3">
      <c r="A35" s="2"/>
      <c r="B35" s="93"/>
      <c r="C35" s="90" t="s">
        <v>233</v>
      </c>
      <c r="D35" s="2"/>
      <c r="E35" s="2"/>
      <c r="F35" s="58"/>
      <c r="G35" s="2"/>
      <c r="H35" s="73"/>
      <c r="I35" s="90" t="s">
        <v>233</v>
      </c>
      <c r="J35" s="74"/>
      <c r="K35" s="2"/>
      <c r="L35" s="2"/>
      <c r="M35" s="58"/>
      <c r="N35" s="2"/>
      <c r="O35" s="2"/>
      <c r="P35" s="2"/>
      <c r="T35" s="73"/>
      <c r="U35" s="2"/>
      <c r="V35" s="2"/>
      <c r="W35" s="58"/>
      <c r="Y35" s="59"/>
      <c r="Z35" s="2"/>
      <c r="AA35" s="2"/>
      <c r="AB35" s="60"/>
      <c r="AD35" s="68" t="s">
        <v>191</v>
      </c>
      <c r="AF35" s="47" t="s">
        <v>101</v>
      </c>
    </row>
    <row r="36" spans="1:32" x14ac:dyDescent="0.3">
      <c r="A36" s="2"/>
      <c r="B36" s="93"/>
      <c r="C36" s="90" t="s">
        <v>233</v>
      </c>
      <c r="D36" s="2"/>
      <c r="E36" s="2"/>
      <c r="F36" s="58"/>
      <c r="G36" s="2"/>
      <c r="H36" s="73"/>
      <c r="I36" s="90" t="s">
        <v>233</v>
      </c>
      <c r="J36" s="74"/>
      <c r="K36" s="2"/>
      <c r="L36" s="2"/>
      <c r="M36" s="58"/>
      <c r="N36" s="2"/>
      <c r="O36" s="2"/>
      <c r="P36" s="2"/>
      <c r="T36" s="73"/>
      <c r="U36" s="2"/>
      <c r="V36" s="2"/>
      <c r="W36" s="58"/>
      <c r="Y36" s="59"/>
      <c r="Z36" s="2"/>
      <c r="AA36" s="2"/>
      <c r="AB36" s="60"/>
      <c r="AD36" s="68" t="s">
        <v>124</v>
      </c>
      <c r="AF36" s="47" t="s">
        <v>102</v>
      </c>
    </row>
    <row r="37" spans="1:32" x14ac:dyDescent="0.3">
      <c r="A37" s="2"/>
      <c r="B37" s="93"/>
      <c r="C37" s="90" t="s">
        <v>233</v>
      </c>
      <c r="D37" s="2"/>
      <c r="E37" s="2"/>
      <c r="F37" s="58"/>
      <c r="G37" s="2"/>
      <c r="H37" s="73"/>
      <c r="I37" s="90" t="s">
        <v>233</v>
      </c>
      <c r="J37" s="74"/>
      <c r="K37" s="2"/>
      <c r="L37" s="2"/>
      <c r="M37" s="58"/>
      <c r="N37" s="2"/>
      <c r="O37" s="2"/>
      <c r="P37" s="2"/>
      <c r="T37" s="73"/>
      <c r="U37" s="2"/>
      <c r="V37" s="2"/>
      <c r="W37" s="58"/>
      <c r="Y37" s="59"/>
      <c r="Z37" s="2"/>
      <c r="AA37" s="2"/>
      <c r="AB37" s="60"/>
      <c r="AD37" s="68" t="s">
        <v>144</v>
      </c>
      <c r="AF37" s="47" t="s">
        <v>103</v>
      </c>
    </row>
    <row r="38" spans="1:32" x14ac:dyDescent="0.3">
      <c r="A38" s="2"/>
      <c r="B38" s="93"/>
      <c r="C38" s="90" t="s">
        <v>233</v>
      </c>
      <c r="D38" s="2"/>
      <c r="E38" s="2"/>
      <c r="F38" s="58"/>
      <c r="G38" s="2"/>
      <c r="H38" s="73"/>
      <c r="I38" s="90" t="s">
        <v>233</v>
      </c>
      <c r="J38" s="74"/>
      <c r="K38" s="2"/>
      <c r="L38" s="2"/>
      <c r="M38" s="58"/>
      <c r="N38" s="2"/>
      <c r="O38" s="2"/>
      <c r="P38" s="2"/>
      <c r="T38" s="73"/>
      <c r="U38" s="2"/>
      <c r="V38" s="2"/>
      <c r="W38" s="58"/>
      <c r="Y38" s="59"/>
      <c r="Z38" s="2"/>
      <c r="AA38" s="2"/>
      <c r="AB38" s="60"/>
      <c r="AD38" s="68" t="s">
        <v>133</v>
      </c>
      <c r="AF38" s="47" t="s">
        <v>104</v>
      </c>
    </row>
    <row r="39" spans="1:32" x14ac:dyDescent="0.3">
      <c r="A39" s="2"/>
      <c r="B39" s="73"/>
      <c r="C39" s="90" t="s">
        <v>233</v>
      </c>
      <c r="D39" s="2"/>
      <c r="E39" s="2"/>
      <c r="F39" s="58"/>
      <c r="G39" s="2"/>
      <c r="H39" s="73"/>
      <c r="I39" s="90" t="s">
        <v>233</v>
      </c>
      <c r="J39" s="74"/>
      <c r="K39" s="2"/>
      <c r="L39" s="2"/>
      <c r="M39" s="58"/>
      <c r="N39" s="2"/>
      <c r="O39" s="2"/>
      <c r="P39" s="2"/>
      <c r="T39" s="73"/>
      <c r="U39" s="2"/>
      <c r="V39" s="2"/>
      <c r="W39" s="58"/>
      <c r="Y39" s="59"/>
      <c r="Z39" s="2"/>
      <c r="AA39" s="2"/>
      <c r="AB39" s="60"/>
      <c r="AD39" s="68" t="s">
        <v>192</v>
      </c>
      <c r="AF39" s="47" t="s">
        <v>105</v>
      </c>
    </row>
    <row r="40" spans="1:32" x14ac:dyDescent="0.3">
      <c r="A40" s="2"/>
      <c r="B40" s="73"/>
      <c r="C40" s="90" t="s">
        <v>233</v>
      </c>
      <c r="D40" s="2"/>
      <c r="E40" s="2"/>
      <c r="F40" s="58"/>
      <c r="G40" s="2"/>
      <c r="H40" s="73"/>
      <c r="I40" s="90" t="s">
        <v>233</v>
      </c>
      <c r="J40" s="74"/>
      <c r="K40" s="2"/>
      <c r="L40" s="2"/>
      <c r="M40" s="58"/>
      <c r="N40" s="2"/>
      <c r="O40" s="2"/>
      <c r="P40" s="2"/>
      <c r="T40" s="73"/>
      <c r="U40" s="2"/>
      <c r="V40" s="2"/>
      <c r="W40" s="58"/>
      <c r="Y40" s="59"/>
      <c r="Z40" s="2"/>
      <c r="AA40" s="2"/>
      <c r="AB40" s="60"/>
      <c r="AD40" s="68" t="s">
        <v>193</v>
      </c>
      <c r="AF40" s="68"/>
    </row>
    <row r="41" spans="1:32" x14ac:dyDescent="0.3">
      <c r="A41" s="2"/>
      <c r="B41" s="73"/>
      <c r="C41" s="90" t="s">
        <v>233</v>
      </c>
      <c r="D41" s="2"/>
      <c r="E41" s="2"/>
      <c r="F41" s="58"/>
      <c r="G41" s="2"/>
      <c r="H41" s="73"/>
      <c r="I41" s="90" t="s">
        <v>233</v>
      </c>
      <c r="J41" s="74"/>
      <c r="K41" s="2"/>
      <c r="L41" s="2"/>
      <c r="M41" s="58"/>
      <c r="N41" s="2"/>
      <c r="O41" s="2"/>
      <c r="P41" s="2"/>
      <c r="T41" s="73"/>
      <c r="U41" s="2"/>
      <c r="V41" s="2"/>
      <c r="W41" s="58"/>
      <c r="Y41" s="59"/>
      <c r="Z41" s="2"/>
      <c r="AA41" s="2"/>
      <c r="AB41" s="60"/>
      <c r="AD41" s="68" t="s">
        <v>194</v>
      </c>
      <c r="AF41" s="68"/>
    </row>
    <row r="42" spans="1:32" x14ac:dyDescent="0.3">
      <c r="A42" s="2"/>
      <c r="B42" s="73"/>
      <c r="C42" s="90" t="s">
        <v>233</v>
      </c>
      <c r="D42" s="2"/>
      <c r="E42" s="2"/>
      <c r="F42" s="58"/>
      <c r="G42" s="2"/>
      <c r="H42" s="73"/>
      <c r="I42" s="90" t="s">
        <v>233</v>
      </c>
      <c r="J42" s="74"/>
      <c r="K42" s="2"/>
      <c r="L42" s="2"/>
      <c r="M42" s="58"/>
      <c r="N42" s="2"/>
      <c r="O42" s="2"/>
      <c r="P42" s="2"/>
      <c r="T42" s="73"/>
      <c r="U42" s="2"/>
      <c r="V42" s="2"/>
      <c r="W42" s="58"/>
      <c r="Y42" s="59"/>
      <c r="Z42" s="2"/>
      <c r="AA42" s="2"/>
      <c r="AB42" s="60"/>
      <c r="AD42" s="68" t="s">
        <v>195</v>
      </c>
      <c r="AF42" s="68"/>
    </row>
    <row r="43" spans="1:32" x14ac:dyDescent="0.3">
      <c r="A43" s="2"/>
      <c r="B43" s="73"/>
      <c r="C43" s="90" t="s">
        <v>233</v>
      </c>
      <c r="D43" s="2"/>
      <c r="E43" s="2"/>
      <c r="F43" s="58"/>
      <c r="G43" s="2"/>
      <c r="H43" s="73"/>
      <c r="I43" s="90" t="s">
        <v>233</v>
      </c>
      <c r="J43" s="74"/>
      <c r="K43" s="2"/>
      <c r="L43" s="2"/>
      <c r="M43" s="58"/>
      <c r="N43" s="2"/>
      <c r="O43" s="2"/>
      <c r="P43" s="2"/>
      <c r="T43" s="73"/>
      <c r="U43" s="2"/>
      <c r="V43" s="2"/>
      <c r="W43" s="58"/>
      <c r="Y43" s="59"/>
      <c r="Z43" s="2"/>
      <c r="AA43" s="2"/>
      <c r="AB43" s="60"/>
      <c r="AD43" s="68" t="s">
        <v>163</v>
      </c>
      <c r="AF43" s="68"/>
    </row>
    <row r="44" spans="1:32" ht="16.8" thickBot="1" x14ac:dyDescent="0.35">
      <c r="A44" s="2"/>
      <c r="B44" s="73"/>
      <c r="C44" s="90" t="s">
        <v>233</v>
      </c>
      <c r="D44" s="2"/>
      <c r="E44" s="2"/>
      <c r="F44" s="58"/>
      <c r="G44" s="2"/>
      <c r="H44" s="73"/>
      <c r="I44" s="90" t="s">
        <v>233</v>
      </c>
      <c r="J44" s="74"/>
      <c r="K44" s="2"/>
      <c r="L44" s="2"/>
      <c r="M44" s="58"/>
      <c r="N44" s="2"/>
      <c r="O44" s="2"/>
      <c r="P44" s="2"/>
      <c r="T44" s="73"/>
      <c r="U44" s="2"/>
      <c r="V44" s="2"/>
      <c r="W44" s="58"/>
      <c r="Y44" s="59"/>
      <c r="Z44" s="2"/>
      <c r="AA44" s="2"/>
      <c r="AB44" s="60"/>
      <c r="AD44" s="68" t="s">
        <v>166</v>
      </c>
      <c r="AF44" s="85"/>
    </row>
    <row r="45" spans="1:32" ht="16.8" thickTop="1" x14ac:dyDescent="0.3">
      <c r="A45" s="2"/>
      <c r="B45" s="73"/>
      <c r="C45" s="90" t="s">
        <v>233</v>
      </c>
      <c r="D45" s="2"/>
      <c r="E45" s="2"/>
      <c r="F45" s="58"/>
      <c r="G45" s="2"/>
      <c r="H45" s="73"/>
      <c r="I45" s="90" t="s">
        <v>233</v>
      </c>
      <c r="J45" s="74"/>
      <c r="K45" s="2"/>
      <c r="L45" s="2"/>
      <c r="M45" s="58"/>
      <c r="N45" s="2"/>
      <c r="O45" s="2"/>
      <c r="P45" s="2"/>
      <c r="T45" s="73"/>
      <c r="U45" s="2"/>
      <c r="V45" s="2"/>
      <c r="W45" s="58"/>
      <c r="Y45" s="59"/>
      <c r="Z45" s="2"/>
      <c r="AA45" s="2"/>
      <c r="AB45" s="60"/>
      <c r="AD45" s="68" t="s">
        <v>174</v>
      </c>
    </row>
    <row r="46" spans="1:32" x14ac:dyDescent="0.3">
      <c r="A46" s="2"/>
      <c r="B46" s="73"/>
      <c r="C46" s="90" t="s">
        <v>233</v>
      </c>
      <c r="D46" s="2"/>
      <c r="E46" s="2"/>
      <c r="F46" s="58"/>
      <c r="G46" s="2"/>
      <c r="H46" s="73"/>
      <c r="I46" s="90" t="s">
        <v>233</v>
      </c>
      <c r="J46" s="74"/>
      <c r="K46" s="2"/>
      <c r="L46" s="2"/>
      <c r="M46" s="58"/>
      <c r="N46" s="2"/>
      <c r="O46" s="2"/>
      <c r="P46" s="2"/>
      <c r="T46" s="73"/>
      <c r="U46" s="2"/>
      <c r="V46" s="2"/>
      <c r="W46" s="58"/>
      <c r="Y46" s="59"/>
      <c r="Z46" s="2"/>
      <c r="AA46" s="2"/>
      <c r="AB46" s="60"/>
      <c r="AD46" s="68" t="s">
        <v>196</v>
      </c>
    </row>
    <row r="47" spans="1:32" x14ac:dyDescent="0.3">
      <c r="A47" s="2"/>
      <c r="B47" s="73"/>
      <c r="C47" s="90" t="s">
        <v>233</v>
      </c>
      <c r="D47" s="2"/>
      <c r="E47" s="2"/>
      <c r="F47" s="58"/>
      <c r="G47" s="2"/>
      <c r="H47" s="73"/>
      <c r="I47" s="90" t="s">
        <v>233</v>
      </c>
      <c r="J47" s="74"/>
      <c r="K47" s="2"/>
      <c r="L47" s="2"/>
      <c r="M47" s="58"/>
      <c r="N47" s="2"/>
      <c r="O47" s="2"/>
      <c r="P47" s="2"/>
      <c r="T47" s="73"/>
      <c r="U47" s="2"/>
      <c r="V47" s="2"/>
      <c r="W47" s="58"/>
      <c r="Y47" s="59"/>
      <c r="Z47" s="2"/>
      <c r="AA47" s="2"/>
      <c r="AB47" s="60"/>
      <c r="AD47" s="68" t="s">
        <v>134</v>
      </c>
    </row>
    <row r="48" spans="1:32" ht="16.8" thickBot="1" x14ac:dyDescent="0.35">
      <c r="A48" s="2"/>
      <c r="B48" s="73"/>
      <c r="C48" s="90" t="s">
        <v>233</v>
      </c>
      <c r="D48" s="2"/>
      <c r="E48" s="2"/>
      <c r="F48" s="58"/>
      <c r="G48" s="2"/>
      <c r="H48" s="73"/>
      <c r="I48" s="90" t="s">
        <v>233</v>
      </c>
      <c r="J48" s="74"/>
      <c r="K48" s="2"/>
      <c r="L48" s="2"/>
      <c r="M48" s="58"/>
      <c r="N48" s="2"/>
      <c r="O48" s="2"/>
      <c r="P48" s="2"/>
      <c r="T48" s="73"/>
      <c r="U48" s="2"/>
      <c r="V48" s="2"/>
      <c r="W48" s="58"/>
      <c r="Y48" s="78"/>
      <c r="Z48" s="81"/>
      <c r="AA48" s="81"/>
      <c r="AB48" s="82"/>
      <c r="AD48" s="68" t="s">
        <v>112</v>
      </c>
    </row>
    <row r="49" spans="1:30" ht="16.8" thickTop="1" x14ac:dyDescent="0.3">
      <c r="A49" s="2"/>
      <c r="B49" s="73"/>
      <c r="C49" s="90" t="s">
        <v>233</v>
      </c>
      <c r="D49" s="2"/>
      <c r="E49" s="2"/>
      <c r="F49" s="58"/>
      <c r="G49" s="2"/>
      <c r="H49" s="73"/>
      <c r="I49" s="90" t="s">
        <v>233</v>
      </c>
      <c r="J49" s="74"/>
      <c r="K49" s="2"/>
      <c r="L49" s="2"/>
      <c r="M49" s="58"/>
      <c r="N49" s="2"/>
      <c r="O49" s="2"/>
      <c r="P49" s="2"/>
      <c r="T49" s="73"/>
      <c r="U49" s="2"/>
      <c r="V49" s="2"/>
      <c r="W49" s="58"/>
      <c r="AD49" s="68" t="s">
        <v>135</v>
      </c>
    </row>
    <row r="50" spans="1:30" x14ac:dyDescent="0.3">
      <c r="A50" s="2"/>
      <c r="B50" s="73"/>
      <c r="C50" s="90" t="s">
        <v>233</v>
      </c>
      <c r="D50" s="2"/>
      <c r="E50" s="2"/>
      <c r="F50" s="58"/>
      <c r="G50" s="2"/>
      <c r="H50" s="73"/>
      <c r="I50" s="90" t="s">
        <v>233</v>
      </c>
      <c r="J50" s="74"/>
      <c r="K50" s="2"/>
      <c r="L50" s="2"/>
      <c r="M50" s="58"/>
      <c r="N50" s="2"/>
      <c r="O50" s="2"/>
      <c r="P50" s="2"/>
      <c r="T50" s="73"/>
      <c r="U50" s="2"/>
      <c r="V50" s="2"/>
      <c r="W50" s="58"/>
      <c r="AD50" s="68" t="s">
        <v>113</v>
      </c>
    </row>
    <row r="51" spans="1:30" x14ac:dyDescent="0.3">
      <c r="A51" s="2"/>
      <c r="B51" s="73"/>
      <c r="C51" s="90" t="s">
        <v>233</v>
      </c>
      <c r="D51" s="2"/>
      <c r="E51" s="2"/>
      <c r="F51" s="58"/>
      <c r="G51" s="2"/>
      <c r="H51" s="73"/>
      <c r="I51" s="90" t="s">
        <v>233</v>
      </c>
      <c r="J51" s="74"/>
      <c r="K51" s="2"/>
      <c r="L51" s="2"/>
      <c r="M51" s="58"/>
      <c r="N51" s="2"/>
      <c r="O51" s="2"/>
      <c r="P51" s="2"/>
      <c r="T51" s="73"/>
      <c r="U51" s="2"/>
      <c r="V51" s="2"/>
      <c r="W51" s="58"/>
      <c r="AD51" s="68" t="s">
        <v>197</v>
      </c>
    </row>
    <row r="52" spans="1:30" x14ac:dyDescent="0.3">
      <c r="A52" s="2"/>
      <c r="B52" s="73"/>
      <c r="C52" s="90" t="s">
        <v>233</v>
      </c>
      <c r="D52" s="2"/>
      <c r="E52" s="2"/>
      <c r="F52" s="58"/>
      <c r="G52" s="2"/>
      <c r="H52" s="73"/>
      <c r="I52" s="90" t="s">
        <v>233</v>
      </c>
      <c r="J52" s="74"/>
      <c r="K52" s="2"/>
      <c r="L52" s="2"/>
      <c r="M52" s="58"/>
      <c r="N52" s="2"/>
      <c r="O52" s="2"/>
      <c r="P52" s="2"/>
      <c r="T52" s="73"/>
      <c r="U52" s="2"/>
      <c r="V52" s="2"/>
      <c r="W52" s="58"/>
      <c r="AD52" s="68" t="s">
        <v>128</v>
      </c>
    </row>
    <row r="53" spans="1:30" x14ac:dyDescent="0.3">
      <c r="A53" s="2"/>
      <c r="B53" s="73"/>
      <c r="C53" s="90" t="s">
        <v>233</v>
      </c>
      <c r="D53" s="2"/>
      <c r="E53" s="2"/>
      <c r="F53" s="58"/>
      <c r="G53" s="2"/>
      <c r="H53" s="73"/>
      <c r="I53" s="90" t="s">
        <v>233</v>
      </c>
      <c r="J53" s="74"/>
      <c r="K53" s="2"/>
      <c r="L53" s="2"/>
      <c r="M53" s="58"/>
      <c r="N53" s="2"/>
      <c r="O53" s="2"/>
      <c r="P53" s="2"/>
      <c r="T53" s="73"/>
      <c r="U53" s="2"/>
      <c r="V53" s="2"/>
      <c r="W53" s="58"/>
      <c r="AD53" s="68" t="s">
        <v>167</v>
      </c>
    </row>
    <row r="54" spans="1:30" x14ac:dyDescent="0.3">
      <c r="A54" s="2"/>
      <c r="B54" s="73"/>
      <c r="C54" s="90" t="s">
        <v>233</v>
      </c>
      <c r="D54" s="2"/>
      <c r="E54" s="2"/>
      <c r="F54" s="58"/>
      <c r="G54" s="2"/>
      <c r="H54" s="73"/>
      <c r="I54" s="90" t="s">
        <v>233</v>
      </c>
      <c r="J54" s="74"/>
      <c r="K54" s="2"/>
      <c r="L54" s="2"/>
      <c r="M54" s="58"/>
      <c r="N54" s="2"/>
      <c r="O54" s="2"/>
      <c r="P54" s="2"/>
      <c r="T54" s="73"/>
      <c r="U54" s="2"/>
      <c r="V54" s="2"/>
      <c r="W54" s="58"/>
      <c r="AD54" s="68" t="s">
        <v>198</v>
      </c>
    </row>
    <row r="55" spans="1:30" x14ac:dyDescent="0.3">
      <c r="A55" s="2"/>
      <c r="B55" s="73"/>
      <c r="C55" s="90" t="s">
        <v>233</v>
      </c>
      <c r="D55" s="2"/>
      <c r="E55" s="2"/>
      <c r="F55" s="58"/>
      <c r="G55" s="2"/>
      <c r="H55" s="73"/>
      <c r="I55" s="90" t="s">
        <v>233</v>
      </c>
      <c r="J55" s="74"/>
      <c r="K55" s="2"/>
      <c r="L55" s="2"/>
      <c r="M55" s="58"/>
      <c r="N55" s="2"/>
      <c r="O55" s="2"/>
      <c r="P55" s="2"/>
      <c r="T55" s="73"/>
      <c r="U55" s="2"/>
      <c r="V55" s="2"/>
      <c r="W55" s="58"/>
      <c r="AD55" s="68" t="s">
        <v>117</v>
      </c>
    </row>
    <row r="56" spans="1:30" x14ac:dyDescent="0.3">
      <c r="A56" s="2"/>
      <c r="B56" s="73"/>
      <c r="C56" s="90" t="s">
        <v>233</v>
      </c>
      <c r="D56" s="2"/>
      <c r="E56" s="2"/>
      <c r="F56" s="58"/>
      <c r="G56" s="2"/>
      <c r="H56" s="73"/>
      <c r="I56" s="90" t="s">
        <v>233</v>
      </c>
      <c r="J56" s="74"/>
      <c r="K56" s="2"/>
      <c r="L56" s="2"/>
      <c r="M56" s="58"/>
      <c r="N56" s="2"/>
      <c r="O56" s="2"/>
      <c r="P56" s="2"/>
      <c r="T56" s="73"/>
      <c r="U56" s="2"/>
      <c r="V56" s="2"/>
      <c r="W56" s="58"/>
      <c r="AD56" s="68" t="s">
        <v>199</v>
      </c>
    </row>
    <row r="57" spans="1:30" x14ac:dyDescent="0.3">
      <c r="A57" s="2"/>
      <c r="B57" s="73"/>
      <c r="C57" s="90" t="s">
        <v>233</v>
      </c>
      <c r="D57" s="2"/>
      <c r="E57" s="2"/>
      <c r="F57" s="58"/>
      <c r="G57" s="2"/>
      <c r="H57" s="73"/>
      <c r="I57" s="90" t="s">
        <v>233</v>
      </c>
      <c r="J57" s="74"/>
      <c r="K57" s="2"/>
      <c r="L57" s="2"/>
      <c r="M57" s="58"/>
      <c r="N57" s="2"/>
      <c r="O57" s="2"/>
      <c r="P57" s="2"/>
      <c r="T57" s="73"/>
      <c r="U57" s="2"/>
      <c r="V57" s="2"/>
      <c r="W57" s="58"/>
      <c r="AD57" s="68" t="s">
        <v>136</v>
      </c>
    </row>
    <row r="58" spans="1:30" x14ac:dyDescent="0.3">
      <c r="A58" s="2"/>
      <c r="B58" s="73"/>
      <c r="C58" s="90" t="s">
        <v>233</v>
      </c>
      <c r="D58" s="2"/>
      <c r="E58" s="2"/>
      <c r="F58" s="58"/>
      <c r="G58" s="2"/>
      <c r="H58" s="73"/>
      <c r="I58" s="90" t="s">
        <v>233</v>
      </c>
      <c r="J58" s="74"/>
      <c r="K58" s="2"/>
      <c r="L58" s="2"/>
      <c r="M58" s="58"/>
      <c r="N58" s="2"/>
      <c r="O58" s="2"/>
      <c r="P58" s="2"/>
      <c r="T58" s="73"/>
      <c r="U58" s="2"/>
      <c r="V58" s="2"/>
      <c r="W58" s="58"/>
      <c r="AD58" s="68" t="s">
        <v>137</v>
      </c>
    </row>
    <row r="59" spans="1:30" x14ac:dyDescent="0.3">
      <c r="A59" s="2"/>
      <c r="B59" s="73"/>
      <c r="C59" s="90" t="s">
        <v>233</v>
      </c>
      <c r="D59" s="2"/>
      <c r="E59" s="2"/>
      <c r="F59" s="58"/>
      <c r="G59" s="2"/>
      <c r="H59" s="73"/>
      <c r="I59" s="90" t="s">
        <v>233</v>
      </c>
      <c r="J59" s="74"/>
      <c r="K59" s="2"/>
      <c r="L59" s="2"/>
      <c r="M59" s="58"/>
      <c r="N59" s="2"/>
      <c r="O59" s="2"/>
      <c r="P59" s="2"/>
      <c r="T59" s="73"/>
      <c r="U59" s="2"/>
      <c r="V59" s="2"/>
      <c r="W59" s="58"/>
      <c r="AD59" s="68" t="s">
        <v>147</v>
      </c>
    </row>
    <row r="60" spans="1:30" x14ac:dyDescent="0.3">
      <c r="A60" s="2"/>
      <c r="B60" s="73"/>
      <c r="C60" s="90" t="s">
        <v>233</v>
      </c>
      <c r="D60" s="2"/>
      <c r="E60" s="2"/>
      <c r="F60" s="58"/>
      <c r="G60" s="2"/>
      <c r="H60" s="73"/>
      <c r="I60" s="90" t="s">
        <v>233</v>
      </c>
      <c r="J60" s="74"/>
      <c r="K60" s="2"/>
      <c r="L60" s="2"/>
      <c r="M60" s="58"/>
      <c r="N60" s="2"/>
      <c r="O60" s="2"/>
      <c r="P60" s="2"/>
      <c r="T60" s="73"/>
      <c r="U60" s="2"/>
      <c r="V60" s="2"/>
      <c r="W60" s="58"/>
      <c r="AD60" s="68" t="s">
        <v>154</v>
      </c>
    </row>
    <row r="61" spans="1:30" x14ac:dyDescent="0.3">
      <c r="A61" s="2"/>
      <c r="B61" s="73"/>
      <c r="C61" s="90" t="s">
        <v>233</v>
      </c>
      <c r="D61" s="2"/>
      <c r="E61" s="2"/>
      <c r="F61" s="58"/>
      <c r="G61" s="2"/>
      <c r="H61" s="73"/>
      <c r="I61" s="90" t="s">
        <v>233</v>
      </c>
      <c r="J61" s="74"/>
      <c r="K61" s="2"/>
      <c r="L61" s="2"/>
      <c r="M61" s="58"/>
      <c r="N61" s="2"/>
      <c r="O61" s="2"/>
      <c r="P61" s="2"/>
      <c r="T61" s="73"/>
      <c r="U61" s="2"/>
      <c r="V61" s="2"/>
      <c r="W61" s="58"/>
      <c r="AD61" s="68" t="s">
        <v>200</v>
      </c>
    </row>
    <row r="62" spans="1:30" x14ac:dyDescent="0.3">
      <c r="A62" s="2"/>
      <c r="B62" s="73"/>
      <c r="C62" s="90" t="s">
        <v>233</v>
      </c>
      <c r="D62" s="2"/>
      <c r="E62" s="2"/>
      <c r="F62" s="58"/>
      <c r="G62" s="2"/>
      <c r="H62" s="73"/>
      <c r="I62" s="90" t="s">
        <v>233</v>
      </c>
      <c r="J62" s="74"/>
      <c r="K62" s="2"/>
      <c r="L62" s="2"/>
      <c r="M62" s="58"/>
      <c r="N62" s="2"/>
      <c r="O62" s="2"/>
      <c r="P62" s="2"/>
      <c r="T62" s="73"/>
      <c r="U62" s="2"/>
      <c r="V62" s="2"/>
      <c r="W62" s="58"/>
      <c r="AD62" s="68" t="s">
        <v>153</v>
      </c>
    </row>
    <row r="63" spans="1:30" x14ac:dyDescent="0.3">
      <c r="B63" s="73"/>
      <c r="C63" s="90" t="s">
        <v>233</v>
      </c>
      <c r="D63" s="2"/>
      <c r="E63" s="2"/>
      <c r="F63" s="58"/>
      <c r="H63" s="73"/>
      <c r="I63" s="90" t="s">
        <v>233</v>
      </c>
      <c r="J63" s="74"/>
      <c r="K63" s="2"/>
      <c r="L63" s="2"/>
      <c r="M63" s="58"/>
      <c r="T63" s="73"/>
      <c r="U63" s="2"/>
      <c r="V63" s="2"/>
      <c r="W63" s="58"/>
      <c r="AD63" s="68" t="s">
        <v>201</v>
      </c>
    </row>
    <row r="64" spans="1:30" ht="16.8" thickBot="1" x14ac:dyDescent="0.35">
      <c r="B64" s="73"/>
      <c r="C64" s="90" t="s">
        <v>233</v>
      </c>
      <c r="D64" s="2"/>
      <c r="E64" s="2"/>
      <c r="F64" s="58"/>
      <c r="H64" s="73"/>
      <c r="I64" s="90" t="s">
        <v>233</v>
      </c>
      <c r="J64" s="74"/>
      <c r="K64" s="2"/>
      <c r="L64" s="2"/>
      <c r="M64" s="58"/>
      <c r="T64" s="83"/>
      <c r="U64" s="79"/>
      <c r="V64" s="79"/>
      <c r="W64" s="80"/>
      <c r="AD64" s="68" t="s">
        <v>202</v>
      </c>
    </row>
    <row r="65" spans="2:30" ht="16.8" thickTop="1" x14ac:dyDescent="0.3">
      <c r="B65" s="73"/>
      <c r="C65" s="90" t="s">
        <v>233</v>
      </c>
      <c r="D65" s="2"/>
      <c r="E65" s="2"/>
      <c r="F65" s="58"/>
      <c r="H65" s="73"/>
      <c r="I65" s="90" t="s">
        <v>233</v>
      </c>
      <c r="J65" s="74"/>
      <c r="K65" s="2"/>
      <c r="L65" s="2"/>
      <c r="M65" s="58"/>
      <c r="AD65" s="68" t="s">
        <v>114</v>
      </c>
    </row>
    <row r="66" spans="2:30" x14ac:dyDescent="0.3">
      <c r="B66" s="73"/>
      <c r="C66" s="90" t="s">
        <v>233</v>
      </c>
      <c r="D66" s="2"/>
      <c r="E66" s="2"/>
      <c r="F66" s="58"/>
      <c r="H66" s="73"/>
      <c r="I66" s="90" t="s">
        <v>233</v>
      </c>
      <c r="J66" s="74"/>
      <c r="K66" s="2"/>
      <c r="L66" s="2"/>
      <c r="M66" s="58"/>
      <c r="AD66" s="68" t="s">
        <v>203</v>
      </c>
    </row>
    <row r="67" spans="2:30" x14ac:dyDescent="0.3">
      <c r="B67" s="73"/>
      <c r="C67" s="90" t="s">
        <v>233</v>
      </c>
      <c r="D67" s="2"/>
      <c r="E67" s="2"/>
      <c r="F67" s="58"/>
      <c r="H67" s="73"/>
      <c r="I67" s="90" t="s">
        <v>233</v>
      </c>
      <c r="J67" s="74"/>
      <c r="K67" s="2"/>
      <c r="L67" s="2"/>
      <c r="M67" s="58"/>
      <c r="AD67" s="68" t="s">
        <v>204</v>
      </c>
    </row>
    <row r="68" spans="2:30" x14ac:dyDescent="0.3">
      <c r="B68" s="73"/>
      <c r="C68" s="90" t="s">
        <v>233</v>
      </c>
      <c r="D68" s="2"/>
      <c r="E68" s="2"/>
      <c r="F68" s="58"/>
      <c r="H68" s="73"/>
      <c r="I68" s="90" t="s">
        <v>233</v>
      </c>
      <c r="J68" s="74"/>
      <c r="K68" s="2"/>
      <c r="L68" s="2"/>
      <c r="M68" s="58"/>
      <c r="AD68" s="68" t="s">
        <v>122</v>
      </c>
    </row>
    <row r="69" spans="2:30" x14ac:dyDescent="0.3">
      <c r="B69" s="73"/>
      <c r="C69" s="90" t="s">
        <v>233</v>
      </c>
      <c r="D69" s="2"/>
      <c r="E69" s="2"/>
      <c r="F69" s="58"/>
      <c r="H69" s="73"/>
      <c r="I69" s="90" t="s">
        <v>233</v>
      </c>
      <c r="J69" s="74"/>
      <c r="K69" s="2"/>
      <c r="L69" s="2"/>
      <c r="M69" s="58"/>
      <c r="AD69" s="68" t="s">
        <v>205</v>
      </c>
    </row>
    <row r="70" spans="2:30" x14ac:dyDescent="0.3">
      <c r="B70" s="73"/>
      <c r="C70" s="90" t="s">
        <v>233</v>
      </c>
      <c r="D70" s="2"/>
      <c r="E70" s="2"/>
      <c r="F70" s="58"/>
      <c r="H70" s="73"/>
      <c r="I70" s="90" t="s">
        <v>233</v>
      </c>
      <c r="J70" s="74"/>
      <c r="K70" s="2"/>
      <c r="L70" s="2"/>
      <c r="M70" s="58"/>
      <c r="AD70" s="68" t="s">
        <v>206</v>
      </c>
    </row>
    <row r="71" spans="2:30" ht="16.8" thickBot="1" x14ac:dyDescent="0.35">
      <c r="B71" s="73"/>
      <c r="C71" s="90" t="s">
        <v>233</v>
      </c>
      <c r="D71" s="2"/>
      <c r="E71" s="2"/>
      <c r="F71" s="58"/>
      <c r="H71" s="83"/>
      <c r="I71" s="91" t="s">
        <v>233</v>
      </c>
      <c r="J71" s="84"/>
      <c r="K71" s="79"/>
      <c r="L71" s="79"/>
      <c r="M71" s="80"/>
      <c r="AD71" s="68" t="s">
        <v>207</v>
      </c>
    </row>
    <row r="72" spans="2:30" ht="16.8" thickTop="1" x14ac:dyDescent="0.3">
      <c r="B72" s="73"/>
      <c r="C72" s="90" t="s">
        <v>233</v>
      </c>
      <c r="D72" s="2"/>
      <c r="E72" s="2"/>
      <c r="F72" s="58"/>
      <c r="AD72" s="68" t="s">
        <v>185</v>
      </c>
    </row>
    <row r="73" spans="2:30" x14ac:dyDescent="0.3">
      <c r="B73" s="73"/>
      <c r="C73" s="90" t="s">
        <v>233</v>
      </c>
      <c r="D73" s="2"/>
      <c r="E73" s="2"/>
      <c r="F73" s="58"/>
      <c r="AD73" s="68" t="s">
        <v>118</v>
      </c>
    </row>
    <row r="74" spans="2:30" x14ac:dyDescent="0.3">
      <c r="B74" s="73"/>
      <c r="C74" s="90" t="s">
        <v>233</v>
      </c>
      <c r="D74" s="2"/>
      <c r="E74" s="2"/>
      <c r="F74" s="58"/>
      <c r="AD74" s="68" t="s">
        <v>208</v>
      </c>
    </row>
    <row r="75" spans="2:30" x14ac:dyDescent="0.3">
      <c r="B75" s="73"/>
      <c r="C75" s="90" t="s">
        <v>233</v>
      </c>
      <c r="D75" s="2"/>
      <c r="E75" s="2"/>
      <c r="F75" s="58"/>
      <c r="AD75" s="68" t="s">
        <v>184</v>
      </c>
    </row>
    <row r="76" spans="2:30" x14ac:dyDescent="0.3">
      <c r="B76" s="73"/>
      <c r="C76" s="90" t="s">
        <v>233</v>
      </c>
      <c r="D76" s="2"/>
      <c r="E76" s="2"/>
      <c r="F76" s="58"/>
      <c r="AD76" s="68" t="s">
        <v>209</v>
      </c>
    </row>
    <row r="77" spans="2:30" x14ac:dyDescent="0.3">
      <c r="B77" s="73"/>
      <c r="C77" s="90" t="s">
        <v>233</v>
      </c>
      <c r="D77" s="2"/>
      <c r="E77" s="2"/>
      <c r="F77" s="58"/>
      <c r="AD77" s="68" t="s">
        <v>210</v>
      </c>
    </row>
    <row r="78" spans="2:30" x14ac:dyDescent="0.3">
      <c r="B78" s="73"/>
      <c r="C78" s="90" t="s">
        <v>233</v>
      </c>
      <c r="D78" s="2"/>
      <c r="E78" s="2"/>
      <c r="F78" s="58"/>
      <c r="AD78" s="68" t="s">
        <v>211</v>
      </c>
    </row>
    <row r="79" spans="2:30" x14ac:dyDescent="0.3">
      <c r="B79" s="73"/>
      <c r="C79" s="90" t="s">
        <v>233</v>
      </c>
      <c r="D79" s="2"/>
      <c r="E79" s="2"/>
      <c r="F79" s="58"/>
      <c r="AD79" s="68" t="s">
        <v>212</v>
      </c>
    </row>
    <row r="80" spans="2:30" x14ac:dyDescent="0.3">
      <c r="B80" s="73"/>
      <c r="C80" s="90" t="s">
        <v>233</v>
      </c>
      <c r="D80" s="2"/>
      <c r="E80" s="2"/>
      <c r="F80" s="58"/>
      <c r="AD80" s="68" t="s">
        <v>213</v>
      </c>
    </row>
    <row r="81" spans="2:30" x14ac:dyDescent="0.3">
      <c r="B81" s="73"/>
      <c r="C81" s="90" t="s">
        <v>233</v>
      </c>
      <c r="D81" s="2"/>
      <c r="E81" s="2"/>
      <c r="F81" s="58"/>
      <c r="AD81" s="68" t="s">
        <v>119</v>
      </c>
    </row>
    <row r="82" spans="2:30" x14ac:dyDescent="0.3">
      <c r="B82" s="73"/>
      <c r="C82" s="90" t="s">
        <v>233</v>
      </c>
      <c r="D82" s="2"/>
      <c r="E82" s="2"/>
      <c r="F82" s="58"/>
      <c r="AD82" s="68" t="s">
        <v>164</v>
      </c>
    </row>
    <row r="83" spans="2:30" x14ac:dyDescent="0.3">
      <c r="B83" s="73"/>
      <c r="C83" s="90" t="s">
        <v>233</v>
      </c>
      <c r="D83" s="2"/>
      <c r="E83" s="2"/>
      <c r="F83" s="58"/>
      <c r="AD83" s="68" t="s">
        <v>115</v>
      </c>
    </row>
    <row r="84" spans="2:30" x14ac:dyDescent="0.3">
      <c r="B84" s="73"/>
      <c r="C84" s="90" t="s">
        <v>233</v>
      </c>
      <c r="D84" s="2"/>
      <c r="E84" s="2"/>
      <c r="F84" s="58"/>
      <c r="AD84" s="68" t="s">
        <v>123</v>
      </c>
    </row>
    <row r="85" spans="2:30" x14ac:dyDescent="0.3">
      <c r="B85" s="73"/>
      <c r="C85" s="90" t="s">
        <v>233</v>
      </c>
      <c r="D85" s="2"/>
      <c r="E85" s="2"/>
      <c r="F85" s="58"/>
      <c r="AD85" s="68" t="s">
        <v>171</v>
      </c>
    </row>
    <row r="86" spans="2:30" x14ac:dyDescent="0.3">
      <c r="B86" s="73"/>
      <c r="C86" s="90" t="s">
        <v>233</v>
      </c>
      <c r="D86" s="2"/>
      <c r="E86" s="2"/>
      <c r="F86" s="58"/>
      <c r="AD86" s="68" t="s">
        <v>150</v>
      </c>
    </row>
    <row r="87" spans="2:30" x14ac:dyDescent="0.3">
      <c r="B87" s="73"/>
      <c r="C87" s="90" t="s">
        <v>233</v>
      </c>
      <c r="D87" s="2"/>
      <c r="E87" s="2"/>
      <c r="F87" s="58"/>
      <c r="AD87" s="68" t="s">
        <v>138</v>
      </c>
    </row>
    <row r="88" spans="2:30" x14ac:dyDescent="0.3">
      <c r="B88" s="73"/>
      <c r="C88" s="90" t="s">
        <v>233</v>
      </c>
      <c r="D88" s="2"/>
      <c r="E88" s="2"/>
      <c r="F88" s="58"/>
      <c r="AD88" s="68" t="s">
        <v>148</v>
      </c>
    </row>
    <row r="89" spans="2:30" x14ac:dyDescent="0.3">
      <c r="B89" s="73"/>
      <c r="C89" s="90" t="s">
        <v>233</v>
      </c>
      <c r="D89" s="2"/>
      <c r="E89" s="2"/>
      <c r="F89" s="58"/>
      <c r="AD89" s="68" t="s">
        <v>214</v>
      </c>
    </row>
    <row r="90" spans="2:30" x14ac:dyDescent="0.3">
      <c r="B90" s="73"/>
      <c r="C90" s="90" t="s">
        <v>233</v>
      </c>
      <c r="D90" s="2"/>
      <c r="E90" s="2"/>
      <c r="F90" s="58"/>
      <c r="AD90" s="68" t="s">
        <v>215</v>
      </c>
    </row>
    <row r="91" spans="2:30" x14ac:dyDescent="0.3">
      <c r="B91" s="73"/>
      <c r="C91" s="90" t="s">
        <v>233</v>
      </c>
      <c r="D91" s="2"/>
      <c r="E91" s="2"/>
      <c r="F91" s="58"/>
      <c r="AD91" s="68" t="s">
        <v>216</v>
      </c>
    </row>
    <row r="92" spans="2:30" x14ac:dyDescent="0.3">
      <c r="B92" s="73"/>
      <c r="C92" s="90" t="s">
        <v>233</v>
      </c>
      <c r="D92" s="2"/>
      <c r="E92" s="2"/>
      <c r="F92" s="58"/>
      <c r="AD92" s="68" t="s">
        <v>152</v>
      </c>
    </row>
    <row r="93" spans="2:30" x14ac:dyDescent="0.3">
      <c r="B93" s="73"/>
      <c r="C93" s="90" t="s">
        <v>233</v>
      </c>
      <c r="D93" s="2"/>
      <c r="E93" s="2"/>
      <c r="F93" s="58"/>
      <c r="AD93" s="68" t="s">
        <v>217</v>
      </c>
    </row>
    <row r="94" spans="2:30" x14ac:dyDescent="0.3">
      <c r="B94" s="73"/>
      <c r="C94" s="90" t="s">
        <v>233</v>
      </c>
      <c r="D94" s="2"/>
      <c r="E94" s="2"/>
      <c r="F94" s="58"/>
      <c r="AD94" s="68" t="s">
        <v>218</v>
      </c>
    </row>
    <row r="95" spans="2:30" x14ac:dyDescent="0.3">
      <c r="B95" s="73"/>
      <c r="C95" s="90" t="s">
        <v>233</v>
      </c>
      <c r="D95" s="2"/>
      <c r="E95" s="2"/>
      <c r="F95" s="58"/>
      <c r="AD95" s="68" t="s">
        <v>121</v>
      </c>
    </row>
    <row r="96" spans="2:30" x14ac:dyDescent="0.3">
      <c r="B96" s="73"/>
      <c r="C96" s="90" t="s">
        <v>233</v>
      </c>
      <c r="D96" s="2"/>
      <c r="E96" s="2"/>
      <c r="F96" s="58"/>
      <c r="AD96" s="68" t="s">
        <v>157</v>
      </c>
    </row>
    <row r="97" spans="2:30" x14ac:dyDescent="0.3">
      <c r="B97" s="73"/>
      <c r="C97" s="90" t="s">
        <v>233</v>
      </c>
      <c r="D97" s="2"/>
      <c r="E97" s="2"/>
      <c r="F97" s="58"/>
      <c r="AD97" s="68" t="s">
        <v>120</v>
      </c>
    </row>
    <row r="98" spans="2:30" x14ac:dyDescent="0.3">
      <c r="B98" s="73"/>
      <c r="C98" s="90" t="s">
        <v>233</v>
      </c>
      <c r="D98" s="2"/>
      <c r="E98" s="2"/>
      <c r="F98" s="58"/>
      <c r="AD98" s="68" t="s">
        <v>139</v>
      </c>
    </row>
    <row r="99" spans="2:30" x14ac:dyDescent="0.3">
      <c r="B99" s="73"/>
      <c r="C99" s="90" t="s">
        <v>233</v>
      </c>
      <c r="D99" s="2"/>
      <c r="E99" s="2"/>
      <c r="F99" s="58"/>
      <c r="AD99" s="68" t="s">
        <v>219</v>
      </c>
    </row>
    <row r="100" spans="2:30" x14ac:dyDescent="0.3">
      <c r="B100" s="73"/>
      <c r="C100" s="90" t="s">
        <v>233</v>
      </c>
      <c r="D100" s="2"/>
      <c r="E100" s="2"/>
      <c r="F100" s="58"/>
      <c r="AD100" s="68" t="s">
        <v>145</v>
      </c>
    </row>
    <row r="101" spans="2:30" x14ac:dyDescent="0.3">
      <c r="B101" s="73"/>
      <c r="C101" s="90" t="s">
        <v>233</v>
      </c>
      <c r="D101" s="2"/>
      <c r="E101" s="2"/>
      <c r="F101" s="58"/>
      <c r="AD101" s="68" t="s">
        <v>220</v>
      </c>
    </row>
    <row r="102" spans="2:30" x14ac:dyDescent="0.3">
      <c r="B102" s="73"/>
      <c r="C102" s="90" t="s">
        <v>233</v>
      </c>
      <c r="D102" s="2"/>
      <c r="E102" s="2"/>
      <c r="F102" s="58"/>
      <c r="AD102" s="68" t="s">
        <v>178</v>
      </c>
    </row>
    <row r="103" spans="2:30" x14ac:dyDescent="0.3">
      <c r="B103" s="73"/>
      <c r="C103" s="90" t="s">
        <v>233</v>
      </c>
      <c r="D103" s="2"/>
      <c r="E103" s="2"/>
      <c r="F103" s="58"/>
      <c r="AD103" s="68" t="s">
        <v>221</v>
      </c>
    </row>
    <row r="104" spans="2:30" x14ac:dyDescent="0.3">
      <c r="B104" s="73"/>
      <c r="C104" s="90" t="s">
        <v>233</v>
      </c>
      <c r="D104" s="2"/>
      <c r="E104" s="2"/>
      <c r="F104" s="58"/>
      <c r="AD104" s="68" t="s">
        <v>183</v>
      </c>
    </row>
    <row r="105" spans="2:30" x14ac:dyDescent="0.3">
      <c r="B105" s="73"/>
      <c r="C105" s="90" t="s">
        <v>233</v>
      </c>
      <c r="D105" s="2"/>
      <c r="E105" s="2"/>
      <c r="F105" s="58"/>
      <c r="AD105" s="68" t="s">
        <v>155</v>
      </c>
    </row>
    <row r="106" spans="2:30" x14ac:dyDescent="0.3">
      <c r="B106" s="73"/>
      <c r="C106" s="90" t="s">
        <v>233</v>
      </c>
      <c r="D106" s="2"/>
      <c r="E106" s="2"/>
      <c r="F106" s="58"/>
      <c r="AD106" s="68" t="s">
        <v>176</v>
      </c>
    </row>
    <row r="107" spans="2:30" x14ac:dyDescent="0.3">
      <c r="B107" s="73"/>
      <c r="C107" s="90" t="s">
        <v>233</v>
      </c>
      <c r="D107" s="2"/>
      <c r="E107" s="2"/>
      <c r="F107" s="58"/>
      <c r="AD107" s="68" t="s">
        <v>149</v>
      </c>
    </row>
    <row r="108" spans="2:30" x14ac:dyDescent="0.3">
      <c r="B108" s="73"/>
      <c r="C108" s="90" t="s">
        <v>233</v>
      </c>
      <c r="D108" s="2"/>
      <c r="E108" s="2"/>
      <c r="F108" s="58"/>
      <c r="AD108" s="68" t="s">
        <v>181</v>
      </c>
    </row>
    <row r="109" spans="2:30" x14ac:dyDescent="0.3">
      <c r="B109" s="73"/>
      <c r="C109" s="90" t="s">
        <v>233</v>
      </c>
      <c r="D109" s="2"/>
      <c r="E109" s="2"/>
      <c r="F109" s="58"/>
      <c r="AD109" s="68" t="s">
        <v>170</v>
      </c>
    </row>
    <row r="110" spans="2:30" x14ac:dyDescent="0.3">
      <c r="B110" s="73"/>
      <c r="C110" s="90" t="s">
        <v>233</v>
      </c>
      <c r="D110" s="2"/>
      <c r="E110" s="2"/>
      <c r="F110" s="58"/>
      <c r="AD110" s="68" t="s">
        <v>160</v>
      </c>
    </row>
    <row r="111" spans="2:30" x14ac:dyDescent="0.3">
      <c r="B111" s="73"/>
      <c r="C111" s="90" t="s">
        <v>233</v>
      </c>
      <c r="D111" s="2"/>
      <c r="E111" s="2"/>
      <c r="F111" s="58"/>
      <c r="AD111" s="68" t="s">
        <v>172</v>
      </c>
    </row>
    <row r="112" spans="2:30" x14ac:dyDescent="0.3">
      <c r="B112" s="73"/>
      <c r="C112" s="90" t="s">
        <v>233</v>
      </c>
      <c r="D112" s="2"/>
      <c r="E112" s="2"/>
      <c r="F112" s="58"/>
      <c r="AD112" s="68" t="s">
        <v>222</v>
      </c>
    </row>
    <row r="113" spans="2:30" x14ac:dyDescent="0.3">
      <c r="B113" s="73"/>
      <c r="C113" s="90" t="s">
        <v>233</v>
      </c>
      <c r="D113" s="2"/>
      <c r="E113" s="2"/>
      <c r="F113" s="58"/>
      <c r="AD113" s="68" t="s">
        <v>140</v>
      </c>
    </row>
    <row r="114" spans="2:30" x14ac:dyDescent="0.3">
      <c r="B114" s="73"/>
      <c r="C114" s="90" t="s">
        <v>233</v>
      </c>
      <c r="D114" s="2"/>
      <c r="E114" s="2"/>
      <c r="F114" s="58"/>
      <c r="AD114" s="68" t="s">
        <v>179</v>
      </c>
    </row>
    <row r="115" spans="2:30" x14ac:dyDescent="0.3">
      <c r="B115" s="73"/>
      <c r="C115" s="90" t="s">
        <v>233</v>
      </c>
      <c r="D115" s="2"/>
      <c r="E115" s="2"/>
      <c r="F115" s="58"/>
      <c r="AD115" s="68" t="s">
        <v>177</v>
      </c>
    </row>
    <row r="116" spans="2:30" x14ac:dyDescent="0.3">
      <c r="B116" s="73"/>
      <c r="C116" s="90" t="s">
        <v>233</v>
      </c>
      <c r="D116" s="2"/>
      <c r="E116" s="2"/>
      <c r="F116" s="58"/>
      <c r="AD116" s="68" t="s">
        <v>161</v>
      </c>
    </row>
    <row r="117" spans="2:30" x14ac:dyDescent="0.3">
      <c r="B117" s="73"/>
      <c r="C117" s="90" t="s">
        <v>233</v>
      </c>
      <c r="D117" s="2"/>
      <c r="E117" s="2"/>
      <c r="F117" s="58"/>
      <c r="AD117" s="68" t="s">
        <v>223</v>
      </c>
    </row>
    <row r="118" spans="2:30" x14ac:dyDescent="0.3">
      <c r="B118" s="73"/>
      <c r="C118" s="90" t="s">
        <v>233</v>
      </c>
      <c r="D118" s="2"/>
      <c r="E118" s="2"/>
      <c r="F118" s="58"/>
      <c r="AD118" s="68" t="s">
        <v>141</v>
      </c>
    </row>
    <row r="119" spans="2:30" x14ac:dyDescent="0.3">
      <c r="B119" s="73"/>
      <c r="C119" s="90" t="s">
        <v>233</v>
      </c>
      <c r="D119" s="2"/>
      <c r="E119" s="2"/>
      <c r="F119" s="58"/>
      <c r="AD119" s="68" t="s">
        <v>224</v>
      </c>
    </row>
    <row r="120" spans="2:30" x14ac:dyDescent="0.3">
      <c r="B120" s="73"/>
      <c r="C120" s="90" t="s">
        <v>233</v>
      </c>
      <c r="D120" s="2"/>
      <c r="E120" s="2"/>
      <c r="F120" s="58"/>
      <c r="AD120" s="68" t="s">
        <v>225</v>
      </c>
    </row>
    <row r="121" spans="2:30" x14ac:dyDescent="0.3">
      <c r="B121" s="73"/>
      <c r="C121" s="90" t="s">
        <v>233</v>
      </c>
      <c r="D121" s="2"/>
      <c r="E121" s="2"/>
      <c r="F121" s="58"/>
      <c r="AD121" s="68" t="s">
        <v>142</v>
      </c>
    </row>
    <row r="122" spans="2:30" x14ac:dyDescent="0.3">
      <c r="B122" s="73"/>
      <c r="C122" s="90" t="s">
        <v>233</v>
      </c>
      <c r="D122" s="2"/>
      <c r="E122" s="2"/>
      <c r="F122" s="58"/>
      <c r="AD122" s="68" t="s">
        <v>143</v>
      </c>
    </row>
    <row r="123" spans="2:30" x14ac:dyDescent="0.3">
      <c r="B123" s="73"/>
      <c r="C123" s="90" t="s">
        <v>233</v>
      </c>
      <c r="D123" s="2"/>
      <c r="E123" s="2"/>
      <c r="F123" s="58"/>
      <c r="AD123" s="68" t="s">
        <v>173</v>
      </c>
    </row>
    <row r="124" spans="2:30" x14ac:dyDescent="0.3">
      <c r="B124" s="73"/>
      <c r="C124" s="90" t="s">
        <v>233</v>
      </c>
      <c r="D124" s="2"/>
      <c r="E124" s="2"/>
      <c r="F124" s="58"/>
      <c r="AD124" s="68" t="s">
        <v>125</v>
      </c>
    </row>
    <row r="125" spans="2:30" x14ac:dyDescent="0.3">
      <c r="B125" s="73"/>
      <c r="C125" s="90" t="s">
        <v>233</v>
      </c>
      <c r="D125" s="2"/>
      <c r="E125" s="2"/>
      <c r="F125" s="58"/>
      <c r="AD125" s="68" t="s">
        <v>175</v>
      </c>
    </row>
    <row r="126" spans="2:30" x14ac:dyDescent="0.3">
      <c r="B126" s="73"/>
      <c r="C126" s="90" t="s">
        <v>233</v>
      </c>
      <c r="D126" s="2"/>
      <c r="E126" s="2"/>
      <c r="F126" s="58"/>
      <c r="AD126" s="68" t="s">
        <v>182</v>
      </c>
    </row>
    <row r="127" spans="2:30" x14ac:dyDescent="0.3">
      <c r="B127" s="73"/>
      <c r="C127" s="90" t="s">
        <v>233</v>
      </c>
      <c r="D127" s="2"/>
      <c r="E127" s="2"/>
      <c r="F127" s="58"/>
      <c r="AD127" s="68" t="s">
        <v>151</v>
      </c>
    </row>
    <row r="128" spans="2:30" x14ac:dyDescent="0.3">
      <c r="B128" s="73"/>
      <c r="C128" s="90" t="s">
        <v>233</v>
      </c>
      <c r="D128" s="2"/>
      <c r="E128" s="2"/>
      <c r="F128" s="58"/>
      <c r="AD128" s="68" t="s">
        <v>126</v>
      </c>
    </row>
    <row r="129" spans="2:30" x14ac:dyDescent="0.3">
      <c r="B129" s="73"/>
      <c r="C129" s="90" t="s">
        <v>233</v>
      </c>
      <c r="D129" s="2"/>
      <c r="E129" s="2"/>
      <c r="F129" s="58"/>
      <c r="AD129" s="68" t="s">
        <v>162</v>
      </c>
    </row>
    <row r="130" spans="2:30" x14ac:dyDescent="0.3">
      <c r="B130" s="73"/>
      <c r="C130" s="90" t="s">
        <v>233</v>
      </c>
      <c r="D130" s="2"/>
      <c r="E130" s="2"/>
      <c r="F130" s="58"/>
      <c r="AD130" s="68" t="s">
        <v>127</v>
      </c>
    </row>
    <row r="131" spans="2:30" x14ac:dyDescent="0.3">
      <c r="B131" s="73"/>
      <c r="C131" s="90" t="s">
        <v>233</v>
      </c>
      <c r="D131" s="2"/>
      <c r="E131" s="2"/>
      <c r="F131" s="58"/>
      <c r="AD131" s="68" t="s">
        <v>226</v>
      </c>
    </row>
    <row r="132" spans="2:30" x14ac:dyDescent="0.3">
      <c r="B132" s="73"/>
      <c r="C132" s="90" t="s">
        <v>233</v>
      </c>
      <c r="D132" s="2"/>
      <c r="E132" s="2"/>
      <c r="F132" s="58"/>
      <c r="AD132" s="68" t="s">
        <v>129</v>
      </c>
    </row>
    <row r="133" spans="2:30" x14ac:dyDescent="0.3">
      <c r="B133" s="73"/>
      <c r="C133" s="90" t="s">
        <v>233</v>
      </c>
      <c r="D133" s="2"/>
      <c r="E133" s="2"/>
      <c r="F133" s="58"/>
      <c r="AD133" s="68" t="s">
        <v>227</v>
      </c>
    </row>
    <row r="134" spans="2:30" x14ac:dyDescent="0.3">
      <c r="B134" s="73"/>
      <c r="C134" s="90" t="s">
        <v>233</v>
      </c>
      <c r="D134" s="2"/>
      <c r="E134" s="2"/>
      <c r="F134" s="58"/>
      <c r="AD134" s="68" t="s">
        <v>146</v>
      </c>
    </row>
    <row r="135" spans="2:30" x14ac:dyDescent="0.3">
      <c r="B135" s="73"/>
      <c r="C135" s="90" t="s">
        <v>233</v>
      </c>
      <c r="D135" s="2"/>
      <c r="E135" s="2"/>
      <c r="F135" s="58"/>
      <c r="AD135" s="68" t="s">
        <v>228</v>
      </c>
    </row>
    <row r="136" spans="2:30" x14ac:dyDescent="0.3">
      <c r="B136" s="73"/>
      <c r="C136" s="90" t="s">
        <v>233</v>
      </c>
      <c r="D136" s="2"/>
      <c r="E136" s="2"/>
      <c r="F136" s="58"/>
      <c r="AD136" s="68" t="s">
        <v>130</v>
      </c>
    </row>
    <row r="137" spans="2:30" x14ac:dyDescent="0.3">
      <c r="B137" s="73"/>
      <c r="C137" s="90" t="s">
        <v>233</v>
      </c>
      <c r="D137" s="2"/>
      <c r="E137" s="2"/>
      <c r="F137" s="58"/>
      <c r="AD137" s="68" t="s">
        <v>229</v>
      </c>
    </row>
    <row r="138" spans="2:30" x14ac:dyDescent="0.3">
      <c r="B138" s="73"/>
      <c r="C138" s="90" t="s">
        <v>233</v>
      </c>
      <c r="D138" s="2"/>
      <c r="E138" s="2"/>
      <c r="F138" s="58"/>
      <c r="AD138" s="68" t="s">
        <v>165</v>
      </c>
    </row>
    <row r="139" spans="2:30" x14ac:dyDescent="0.3">
      <c r="B139" s="73"/>
      <c r="C139" s="90" t="s">
        <v>233</v>
      </c>
      <c r="D139" s="2"/>
      <c r="E139" s="2"/>
      <c r="F139" s="58"/>
      <c r="AD139" s="68"/>
    </row>
    <row r="140" spans="2:30" x14ac:dyDescent="0.3">
      <c r="B140" s="73"/>
      <c r="C140" s="90" t="s">
        <v>233</v>
      </c>
      <c r="D140" s="2"/>
      <c r="E140" s="2"/>
      <c r="F140" s="58"/>
      <c r="AD140" s="68"/>
    </row>
    <row r="141" spans="2:30" x14ac:dyDescent="0.3">
      <c r="B141" s="73"/>
      <c r="C141" s="90" t="s">
        <v>233</v>
      </c>
      <c r="D141" s="2"/>
      <c r="E141" s="2"/>
      <c r="F141" s="58"/>
      <c r="AD141" s="68"/>
    </row>
    <row r="142" spans="2:30" x14ac:dyDescent="0.3">
      <c r="B142" s="73"/>
      <c r="C142" s="90" t="s">
        <v>233</v>
      </c>
      <c r="D142" s="2"/>
      <c r="E142" s="2"/>
      <c r="F142" s="58"/>
      <c r="AD142" s="68"/>
    </row>
    <row r="143" spans="2:30" x14ac:dyDescent="0.3">
      <c r="B143" s="73"/>
      <c r="C143" s="90" t="s">
        <v>233</v>
      </c>
      <c r="D143" s="2"/>
      <c r="E143" s="2"/>
      <c r="F143" s="58"/>
      <c r="AD143" s="68"/>
    </row>
    <row r="144" spans="2:30" x14ac:dyDescent="0.3">
      <c r="B144" s="73"/>
      <c r="C144" s="90" t="s">
        <v>233</v>
      </c>
      <c r="D144" s="2"/>
      <c r="E144" s="2"/>
      <c r="F144" s="58"/>
      <c r="AD144" s="68"/>
    </row>
    <row r="145" spans="2:30" x14ac:dyDescent="0.3">
      <c r="B145" s="73"/>
      <c r="C145" s="90" t="s">
        <v>233</v>
      </c>
      <c r="D145" s="2"/>
      <c r="E145" s="2"/>
      <c r="F145" s="58"/>
      <c r="AD145" s="68"/>
    </row>
    <row r="146" spans="2:30" x14ac:dyDescent="0.3">
      <c r="B146" s="73"/>
      <c r="C146" s="90" t="s">
        <v>233</v>
      </c>
      <c r="D146" s="2"/>
      <c r="E146" s="2"/>
      <c r="F146" s="58"/>
      <c r="AD146" s="68"/>
    </row>
    <row r="147" spans="2:30" x14ac:dyDescent="0.3">
      <c r="B147" s="73"/>
      <c r="C147" s="90" t="s">
        <v>233</v>
      </c>
      <c r="D147" s="2"/>
      <c r="E147" s="2"/>
      <c r="F147" s="58"/>
      <c r="AD147" s="68"/>
    </row>
    <row r="148" spans="2:30" x14ac:dyDescent="0.3">
      <c r="B148" s="73"/>
      <c r="C148" s="90" t="s">
        <v>233</v>
      </c>
      <c r="D148" s="2"/>
      <c r="E148" s="2"/>
      <c r="F148" s="58"/>
      <c r="AD148" s="68"/>
    </row>
    <row r="149" spans="2:30" x14ac:dyDescent="0.3">
      <c r="B149" s="73"/>
      <c r="C149" s="90" t="s">
        <v>233</v>
      </c>
      <c r="D149" s="2"/>
      <c r="E149" s="2"/>
      <c r="F149" s="58"/>
      <c r="AD149" s="68"/>
    </row>
    <row r="150" spans="2:30" x14ac:dyDescent="0.3">
      <c r="B150" s="73"/>
      <c r="C150" s="90" t="s">
        <v>233</v>
      </c>
      <c r="D150" s="2"/>
      <c r="E150" s="2"/>
      <c r="F150" s="58"/>
      <c r="AD150" s="68"/>
    </row>
    <row r="151" spans="2:30" x14ac:dyDescent="0.3">
      <c r="B151" s="73"/>
      <c r="C151" s="90" t="s">
        <v>233</v>
      </c>
      <c r="D151" s="2"/>
      <c r="E151" s="2"/>
      <c r="F151" s="58"/>
      <c r="AD151" s="68"/>
    </row>
    <row r="152" spans="2:30" x14ac:dyDescent="0.3">
      <c r="B152" s="73"/>
      <c r="C152" s="90" t="s">
        <v>233</v>
      </c>
      <c r="D152" s="2"/>
      <c r="E152" s="2"/>
      <c r="F152" s="58"/>
      <c r="AD152" s="68"/>
    </row>
    <row r="153" spans="2:30" ht="16.8" thickBot="1" x14ac:dyDescent="0.35">
      <c r="B153" s="83"/>
      <c r="C153" s="91" t="s">
        <v>233</v>
      </c>
      <c r="D153" s="79"/>
      <c r="E153" s="79"/>
      <c r="F153" s="80"/>
      <c r="AD153" s="68"/>
    </row>
    <row r="154" spans="2:30" ht="16.8" thickTop="1" x14ac:dyDescent="0.3">
      <c r="AD154" s="68"/>
    </row>
    <row r="155" spans="2:30" x14ac:dyDescent="0.3">
      <c r="AD155" s="68"/>
    </row>
    <row r="156" spans="2:30" x14ac:dyDescent="0.3">
      <c r="AD156" s="68"/>
    </row>
    <row r="157" spans="2:30" x14ac:dyDescent="0.3">
      <c r="AD157" s="68"/>
    </row>
    <row r="158" spans="2:30" x14ac:dyDescent="0.3">
      <c r="AD158" s="68"/>
    </row>
    <row r="159" spans="2:30" x14ac:dyDescent="0.3">
      <c r="AD159" s="68"/>
    </row>
    <row r="160" spans="2:30" x14ac:dyDescent="0.3">
      <c r="AD160" s="68"/>
    </row>
    <row r="161" spans="30:30" x14ac:dyDescent="0.3">
      <c r="AD161" s="68"/>
    </row>
    <row r="162" spans="30:30" x14ac:dyDescent="0.3">
      <c r="AD162" s="68"/>
    </row>
    <row r="163" spans="30:30" x14ac:dyDescent="0.3">
      <c r="AD163" s="68"/>
    </row>
    <row r="164" spans="30:30" x14ac:dyDescent="0.3">
      <c r="AD164" s="68"/>
    </row>
    <row r="165" spans="30:30" x14ac:dyDescent="0.3">
      <c r="AD165" s="68"/>
    </row>
    <row r="166" spans="30:30" x14ac:dyDescent="0.3">
      <c r="AD166" s="68"/>
    </row>
    <row r="167" spans="30:30" x14ac:dyDescent="0.3">
      <c r="AD167" s="68"/>
    </row>
    <row r="168" spans="30:30" x14ac:dyDescent="0.3">
      <c r="AD168" s="68"/>
    </row>
    <row r="169" spans="30:30" x14ac:dyDescent="0.3">
      <c r="AD169" s="68"/>
    </row>
    <row r="170" spans="30:30" x14ac:dyDescent="0.3">
      <c r="AD170" s="68"/>
    </row>
    <row r="171" spans="30:30" x14ac:dyDescent="0.3">
      <c r="AD171" s="68"/>
    </row>
    <row r="172" spans="30:30" x14ac:dyDescent="0.3">
      <c r="AD172" s="68"/>
    </row>
    <row r="173" spans="30:30" x14ac:dyDescent="0.3">
      <c r="AD173" s="68"/>
    </row>
    <row r="174" spans="30:30" x14ac:dyDescent="0.3">
      <c r="AD174" s="68"/>
    </row>
    <row r="175" spans="30:30" x14ac:dyDescent="0.3">
      <c r="AD175" s="68"/>
    </row>
    <row r="176" spans="30:30" x14ac:dyDescent="0.3">
      <c r="AD176" s="68"/>
    </row>
    <row r="177" spans="30:30" x14ac:dyDescent="0.3">
      <c r="AD177" s="68"/>
    </row>
    <row r="178" spans="30:30" x14ac:dyDescent="0.3">
      <c r="AD178" s="68"/>
    </row>
    <row r="179" spans="30:30" x14ac:dyDescent="0.3">
      <c r="AD179" s="68"/>
    </row>
    <row r="180" spans="30:30" x14ac:dyDescent="0.3">
      <c r="AD180" s="68"/>
    </row>
    <row r="181" spans="30:30" x14ac:dyDescent="0.3">
      <c r="AD181" s="68"/>
    </row>
    <row r="182" spans="30:30" x14ac:dyDescent="0.3">
      <c r="AD182" s="68"/>
    </row>
    <row r="183" spans="30:30" x14ac:dyDescent="0.3">
      <c r="AD183" s="68"/>
    </row>
    <row r="184" spans="30:30" x14ac:dyDescent="0.3">
      <c r="AD184" s="68"/>
    </row>
    <row r="185" spans="30:30" x14ac:dyDescent="0.3">
      <c r="AD185" s="68"/>
    </row>
    <row r="186" spans="30:30" x14ac:dyDescent="0.3">
      <c r="AD186" s="68"/>
    </row>
    <row r="187" spans="30:30" x14ac:dyDescent="0.3">
      <c r="AD187" s="68"/>
    </row>
    <row r="188" spans="30:30" x14ac:dyDescent="0.3">
      <c r="AD188" s="68"/>
    </row>
    <row r="189" spans="30:30" x14ac:dyDescent="0.3">
      <c r="AD189" s="68"/>
    </row>
    <row r="190" spans="30:30" x14ac:dyDescent="0.3">
      <c r="AD190" s="68"/>
    </row>
    <row r="191" spans="30:30" x14ac:dyDescent="0.3">
      <c r="AD191" s="68"/>
    </row>
    <row r="192" spans="30:30" x14ac:dyDescent="0.3">
      <c r="AD192" s="68"/>
    </row>
    <row r="193" spans="30:30" x14ac:dyDescent="0.3">
      <c r="AD193" s="68"/>
    </row>
    <row r="194" spans="30:30" x14ac:dyDescent="0.3">
      <c r="AD194" s="68"/>
    </row>
    <row r="195" spans="30:30" x14ac:dyDescent="0.3">
      <c r="AD195" s="68"/>
    </row>
    <row r="196" spans="30:30" x14ac:dyDescent="0.3">
      <c r="AD196" s="68"/>
    </row>
    <row r="197" spans="30:30" x14ac:dyDescent="0.3">
      <c r="AD197" s="68"/>
    </row>
    <row r="198" spans="30:30" x14ac:dyDescent="0.3">
      <c r="AD198" s="68"/>
    </row>
    <row r="199" spans="30:30" x14ac:dyDescent="0.3">
      <c r="AD199" s="68"/>
    </row>
    <row r="200" spans="30:30" x14ac:dyDescent="0.3">
      <c r="AD200" s="68"/>
    </row>
    <row r="201" spans="30:30" x14ac:dyDescent="0.3">
      <c r="AD201" s="68"/>
    </row>
    <row r="202" spans="30:30" x14ac:dyDescent="0.3">
      <c r="AD202" s="68"/>
    </row>
    <row r="203" spans="30:30" x14ac:dyDescent="0.3">
      <c r="AD203" s="68"/>
    </row>
    <row r="204" spans="30:30" x14ac:dyDescent="0.3">
      <c r="AD204" s="68"/>
    </row>
    <row r="205" spans="30:30" x14ac:dyDescent="0.3">
      <c r="AD205" s="68"/>
    </row>
    <row r="206" spans="30:30" x14ac:dyDescent="0.3">
      <c r="AD206" s="68"/>
    </row>
    <row r="207" spans="30:30" x14ac:dyDescent="0.3">
      <c r="AD207" s="68"/>
    </row>
    <row r="208" spans="30:30" x14ac:dyDescent="0.3">
      <c r="AD208" s="68"/>
    </row>
    <row r="209" spans="30:30" x14ac:dyDescent="0.3">
      <c r="AD209" s="68"/>
    </row>
    <row r="210" spans="30:30" x14ac:dyDescent="0.3">
      <c r="AD210" s="68"/>
    </row>
    <row r="211" spans="30:30" x14ac:dyDescent="0.3">
      <c r="AD211" s="68"/>
    </row>
    <row r="212" spans="30:30" x14ac:dyDescent="0.3">
      <c r="AD212" s="68"/>
    </row>
    <row r="213" spans="30:30" x14ac:dyDescent="0.3">
      <c r="AD213" s="68"/>
    </row>
    <row r="214" spans="30:30" x14ac:dyDescent="0.3">
      <c r="AD214" s="68"/>
    </row>
    <row r="215" spans="30:30" x14ac:dyDescent="0.3">
      <c r="AD215" s="68"/>
    </row>
    <row r="216" spans="30:30" x14ac:dyDescent="0.3">
      <c r="AD216" s="68"/>
    </row>
    <row r="217" spans="30:30" x14ac:dyDescent="0.3">
      <c r="AD217" s="68"/>
    </row>
    <row r="218" spans="30:30" x14ac:dyDescent="0.3">
      <c r="AD218" s="68"/>
    </row>
    <row r="219" spans="30:30" x14ac:dyDescent="0.3">
      <c r="AD219" s="68"/>
    </row>
    <row r="220" spans="30:30" x14ac:dyDescent="0.3">
      <c r="AD220" s="68"/>
    </row>
    <row r="221" spans="30:30" x14ac:dyDescent="0.3">
      <c r="AD221" s="68"/>
    </row>
    <row r="222" spans="30:30" x14ac:dyDescent="0.3">
      <c r="AD222" s="68"/>
    </row>
    <row r="223" spans="30:30" x14ac:dyDescent="0.3">
      <c r="AD223" s="68"/>
    </row>
    <row r="224" spans="30:30" x14ac:dyDescent="0.3">
      <c r="AD224" s="68"/>
    </row>
    <row r="225" spans="30:30" x14ac:dyDescent="0.3">
      <c r="AD225" s="68"/>
    </row>
    <row r="226" spans="30:30" x14ac:dyDescent="0.3">
      <c r="AD226" s="68"/>
    </row>
    <row r="227" spans="30:30" x14ac:dyDescent="0.3">
      <c r="AD227" s="68"/>
    </row>
    <row r="228" spans="30:30" x14ac:dyDescent="0.3">
      <c r="AD228" s="68"/>
    </row>
    <row r="229" spans="30:30" x14ac:dyDescent="0.3">
      <c r="AD229" s="68"/>
    </row>
    <row r="230" spans="30:30" x14ac:dyDescent="0.3">
      <c r="AD230" s="68"/>
    </row>
    <row r="231" spans="30:30" x14ac:dyDescent="0.3">
      <c r="AD231" s="68"/>
    </row>
    <row r="232" spans="30:30" x14ac:dyDescent="0.3">
      <c r="AD232" s="68"/>
    </row>
    <row r="233" spans="30:30" x14ac:dyDescent="0.3">
      <c r="AD233" s="68"/>
    </row>
    <row r="234" spans="30:30" x14ac:dyDescent="0.3">
      <c r="AD234" s="68"/>
    </row>
    <row r="235" spans="30:30" x14ac:dyDescent="0.3">
      <c r="AD235" s="68"/>
    </row>
    <row r="236" spans="30:30" x14ac:dyDescent="0.3">
      <c r="AD236" s="68"/>
    </row>
    <row r="237" spans="30:30" x14ac:dyDescent="0.3">
      <c r="AD237" s="68"/>
    </row>
    <row r="238" spans="30:30" x14ac:dyDescent="0.3">
      <c r="AD238" s="68"/>
    </row>
    <row r="239" spans="30:30" x14ac:dyDescent="0.3">
      <c r="AD239" s="68"/>
    </row>
    <row r="240" spans="30:30" x14ac:dyDescent="0.3">
      <c r="AD240" s="68"/>
    </row>
    <row r="241" spans="30:30" x14ac:dyDescent="0.3">
      <c r="AD241" s="68"/>
    </row>
    <row r="242" spans="30:30" x14ac:dyDescent="0.3">
      <c r="AD242" s="68"/>
    </row>
    <row r="243" spans="30:30" x14ac:dyDescent="0.3">
      <c r="AD243" s="68"/>
    </row>
    <row r="244" spans="30:30" x14ac:dyDescent="0.3">
      <c r="AD244" s="68"/>
    </row>
    <row r="245" spans="30:30" x14ac:dyDescent="0.3">
      <c r="AD245" s="68"/>
    </row>
    <row r="246" spans="30:30" x14ac:dyDescent="0.3">
      <c r="AD246" s="68"/>
    </row>
    <row r="247" spans="30:30" x14ac:dyDescent="0.3">
      <c r="AD247" s="68"/>
    </row>
    <row r="248" spans="30:30" x14ac:dyDescent="0.3">
      <c r="AD248" s="68"/>
    </row>
    <row r="249" spans="30:30" x14ac:dyDescent="0.3">
      <c r="AD249" s="68"/>
    </row>
    <row r="250" spans="30:30" x14ac:dyDescent="0.3">
      <c r="AD250" s="68"/>
    </row>
    <row r="251" spans="30:30" x14ac:dyDescent="0.3">
      <c r="AD251" s="68"/>
    </row>
    <row r="252" spans="30:30" x14ac:dyDescent="0.3">
      <c r="AD252" s="68"/>
    </row>
    <row r="253" spans="30:30" x14ac:dyDescent="0.3">
      <c r="AD253" s="68"/>
    </row>
    <row r="254" spans="30:30" x14ac:dyDescent="0.3">
      <c r="AD254" s="68"/>
    </row>
    <row r="255" spans="30:30" x14ac:dyDescent="0.3">
      <c r="AD255" s="68"/>
    </row>
    <row r="256" spans="30:30" x14ac:dyDescent="0.3">
      <c r="AD256" s="68"/>
    </row>
    <row r="257" spans="30:30" x14ac:dyDescent="0.3">
      <c r="AD257" s="68"/>
    </row>
    <row r="258" spans="30:30" x14ac:dyDescent="0.3">
      <c r="AD258" s="68"/>
    </row>
    <row r="259" spans="30:30" x14ac:dyDescent="0.3">
      <c r="AD259" s="68"/>
    </row>
    <row r="260" spans="30:30" x14ac:dyDescent="0.3">
      <c r="AD260" s="68"/>
    </row>
    <row r="261" spans="30:30" x14ac:dyDescent="0.3">
      <c r="AD261" s="68"/>
    </row>
    <row r="262" spans="30:30" x14ac:dyDescent="0.3">
      <c r="AD262" s="68"/>
    </row>
    <row r="263" spans="30:30" x14ac:dyDescent="0.3">
      <c r="AD263" s="68"/>
    </row>
    <row r="264" spans="30:30" x14ac:dyDescent="0.3">
      <c r="AD264" s="68"/>
    </row>
    <row r="265" spans="30:30" x14ac:dyDescent="0.3">
      <c r="AD265" s="68"/>
    </row>
    <row r="266" spans="30:30" x14ac:dyDescent="0.3">
      <c r="AD266" s="68"/>
    </row>
    <row r="267" spans="30:30" x14ac:dyDescent="0.3">
      <c r="AD267" s="68"/>
    </row>
    <row r="268" spans="30:30" x14ac:dyDescent="0.3">
      <c r="AD268" s="68"/>
    </row>
    <row r="269" spans="30:30" x14ac:dyDescent="0.3">
      <c r="AD269" s="68"/>
    </row>
    <row r="270" spans="30:30" x14ac:dyDescent="0.3">
      <c r="AD270" s="68"/>
    </row>
    <row r="271" spans="30:30" x14ac:dyDescent="0.3">
      <c r="AD271" s="68"/>
    </row>
    <row r="272" spans="30:30" x14ac:dyDescent="0.3">
      <c r="AD272" s="68"/>
    </row>
    <row r="273" spans="30:30" x14ac:dyDescent="0.3">
      <c r="AD273" s="68"/>
    </row>
    <row r="274" spans="30:30" x14ac:dyDescent="0.3">
      <c r="AD274" s="68"/>
    </row>
    <row r="275" spans="30:30" x14ac:dyDescent="0.3">
      <c r="AD275" s="68"/>
    </row>
    <row r="276" spans="30:30" x14ac:dyDescent="0.3">
      <c r="AD276" s="68"/>
    </row>
    <row r="277" spans="30:30" x14ac:dyDescent="0.3">
      <c r="AD277" s="68"/>
    </row>
    <row r="278" spans="30:30" x14ac:dyDescent="0.3">
      <c r="AD278" s="68"/>
    </row>
    <row r="279" spans="30:30" x14ac:dyDescent="0.3">
      <c r="AD279" s="68"/>
    </row>
    <row r="280" spans="30:30" x14ac:dyDescent="0.3">
      <c r="AD280" s="68"/>
    </row>
    <row r="281" spans="30:30" x14ac:dyDescent="0.3">
      <c r="AD281" s="68"/>
    </row>
    <row r="282" spans="30:30" x14ac:dyDescent="0.3">
      <c r="AD282" s="68"/>
    </row>
    <row r="283" spans="30:30" x14ac:dyDescent="0.3">
      <c r="AD283" s="68"/>
    </row>
    <row r="284" spans="30:30" x14ac:dyDescent="0.3">
      <c r="AD284" s="68"/>
    </row>
    <row r="285" spans="30:30" x14ac:dyDescent="0.3">
      <c r="AD285" s="68"/>
    </row>
    <row r="286" spans="30:30" x14ac:dyDescent="0.3">
      <c r="AD286" s="68"/>
    </row>
    <row r="287" spans="30:30" x14ac:dyDescent="0.3">
      <c r="AD287" s="68"/>
    </row>
    <row r="288" spans="30:30" x14ac:dyDescent="0.3">
      <c r="AD288" s="68"/>
    </row>
    <row r="289" spans="30:30" x14ac:dyDescent="0.3">
      <c r="AD289" s="68"/>
    </row>
    <row r="290" spans="30:30" x14ac:dyDescent="0.3">
      <c r="AD290" s="68"/>
    </row>
    <row r="291" spans="30:30" x14ac:dyDescent="0.3">
      <c r="AD291" s="68"/>
    </row>
    <row r="292" spans="30:30" x14ac:dyDescent="0.3">
      <c r="AD292" s="68"/>
    </row>
    <row r="293" spans="30:30" x14ac:dyDescent="0.3">
      <c r="AD293" s="68"/>
    </row>
    <row r="294" spans="30:30" x14ac:dyDescent="0.3">
      <c r="AD294" s="68"/>
    </row>
    <row r="295" spans="30:30" x14ac:dyDescent="0.3">
      <c r="AD295" s="68"/>
    </row>
    <row r="296" spans="30:30" x14ac:dyDescent="0.3">
      <c r="AD296" s="68"/>
    </row>
    <row r="297" spans="30:30" x14ac:dyDescent="0.3">
      <c r="AD297" s="68"/>
    </row>
    <row r="298" spans="30:30" x14ac:dyDescent="0.3">
      <c r="AD298" s="68"/>
    </row>
    <row r="299" spans="30:30" x14ac:dyDescent="0.3">
      <c r="AD299" s="68"/>
    </row>
    <row r="300" spans="30:30" x14ac:dyDescent="0.3">
      <c r="AD300" s="68"/>
    </row>
    <row r="301" spans="30:30" x14ac:dyDescent="0.3">
      <c r="AD301" s="68"/>
    </row>
    <row r="302" spans="30:30" x14ac:dyDescent="0.3">
      <c r="AD302" s="68"/>
    </row>
    <row r="303" spans="30:30" x14ac:dyDescent="0.3">
      <c r="AD303" s="68"/>
    </row>
    <row r="304" spans="30:30" x14ac:dyDescent="0.3">
      <c r="AD304" s="68"/>
    </row>
    <row r="305" spans="30:30" x14ac:dyDescent="0.3">
      <c r="AD305" s="68"/>
    </row>
    <row r="306" spans="30:30" x14ac:dyDescent="0.3">
      <c r="AD306" s="68"/>
    </row>
    <row r="307" spans="30:30" x14ac:dyDescent="0.3">
      <c r="AD307" s="68"/>
    </row>
    <row r="308" spans="30:30" x14ac:dyDescent="0.3">
      <c r="AD308" s="68"/>
    </row>
    <row r="309" spans="30:30" x14ac:dyDescent="0.3">
      <c r="AD309" s="68"/>
    </row>
    <row r="310" spans="30:30" x14ac:dyDescent="0.3">
      <c r="AD310" s="68"/>
    </row>
    <row r="311" spans="30:30" x14ac:dyDescent="0.3">
      <c r="AD311" s="68"/>
    </row>
    <row r="312" spans="30:30" x14ac:dyDescent="0.3">
      <c r="AD312" s="68"/>
    </row>
    <row r="313" spans="30:30" x14ac:dyDescent="0.3">
      <c r="AD313" s="68"/>
    </row>
    <row r="314" spans="30:30" x14ac:dyDescent="0.3">
      <c r="AD314" s="68"/>
    </row>
    <row r="315" spans="30:30" x14ac:dyDescent="0.3">
      <c r="AD315" s="68"/>
    </row>
    <row r="316" spans="30:30" x14ac:dyDescent="0.3">
      <c r="AD316" s="68"/>
    </row>
    <row r="317" spans="30:30" x14ac:dyDescent="0.3">
      <c r="AD317" s="68"/>
    </row>
    <row r="318" spans="30:30" x14ac:dyDescent="0.3">
      <c r="AD318" s="68"/>
    </row>
    <row r="319" spans="30:30" x14ac:dyDescent="0.3">
      <c r="AD319" s="68"/>
    </row>
    <row r="320" spans="30:30" x14ac:dyDescent="0.3">
      <c r="AD320" s="68"/>
    </row>
    <row r="321" spans="30:30" x14ac:dyDescent="0.3">
      <c r="AD321" s="68"/>
    </row>
    <row r="322" spans="30:30" x14ac:dyDescent="0.3">
      <c r="AD322" s="68"/>
    </row>
    <row r="323" spans="30:30" x14ac:dyDescent="0.3">
      <c r="AD323" s="68"/>
    </row>
    <row r="324" spans="30:30" x14ac:dyDescent="0.3">
      <c r="AD324" s="68"/>
    </row>
    <row r="325" spans="30:30" x14ac:dyDescent="0.3">
      <c r="AD325" s="68"/>
    </row>
    <row r="326" spans="30:30" x14ac:dyDescent="0.3">
      <c r="AD326" s="68"/>
    </row>
    <row r="327" spans="30:30" x14ac:dyDescent="0.3">
      <c r="AD327" s="68"/>
    </row>
    <row r="328" spans="30:30" x14ac:dyDescent="0.3">
      <c r="AD328" s="68"/>
    </row>
    <row r="329" spans="30:30" x14ac:dyDescent="0.3">
      <c r="AD329" s="68"/>
    </row>
    <row r="330" spans="30:30" x14ac:dyDescent="0.3">
      <c r="AD330" s="68"/>
    </row>
    <row r="331" spans="30:30" x14ac:dyDescent="0.3">
      <c r="AD331" s="68"/>
    </row>
    <row r="332" spans="30:30" x14ac:dyDescent="0.3">
      <c r="AD332" s="68"/>
    </row>
    <row r="333" spans="30:30" x14ac:dyDescent="0.3">
      <c r="AD333" s="68"/>
    </row>
    <row r="334" spans="30:30" x14ac:dyDescent="0.3">
      <c r="AD334" s="68"/>
    </row>
    <row r="335" spans="30:30" x14ac:dyDescent="0.3">
      <c r="AD335" s="68"/>
    </row>
    <row r="336" spans="30:30" x14ac:dyDescent="0.3">
      <c r="AD336" s="68"/>
    </row>
    <row r="337" spans="30:30" x14ac:dyDescent="0.3">
      <c r="AD337" s="68"/>
    </row>
    <row r="338" spans="30:30" x14ac:dyDescent="0.3">
      <c r="AD338" s="68"/>
    </row>
    <row r="339" spans="30:30" x14ac:dyDescent="0.3">
      <c r="AD339" s="68"/>
    </row>
    <row r="340" spans="30:30" x14ac:dyDescent="0.3">
      <c r="AD340" s="68"/>
    </row>
    <row r="341" spans="30:30" x14ac:dyDescent="0.3">
      <c r="AD341" s="68"/>
    </row>
    <row r="342" spans="30:30" x14ac:dyDescent="0.3">
      <c r="AD342" s="68"/>
    </row>
    <row r="343" spans="30:30" x14ac:dyDescent="0.3">
      <c r="AD343" s="68"/>
    </row>
    <row r="344" spans="30:30" x14ac:dyDescent="0.3">
      <c r="AD344" s="68"/>
    </row>
    <row r="345" spans="30:30" x14ac:dyDescent="0.3">
      <c r="AD345" s="68"/>
    </row>
    <row r="346" spans="30:30" x14ac:dyDescent="0.3">
      <c r="AD346" s="68"/>
    </row>
    <row r="347" spans="30:30" x14ac:dyDescent="0.3">
      <c r="AD347" s="68"/>
    </row>
    <row r="348" spans="30:30" x14ac:dyDescent="0.3">
      <c r="AD348" s="68"/>
    </row>
    <row r="349" spans="30:30" x14ac:dyDescent="0.3">
      <c r="AD349" s="68"/>
    </row>
    <row r="350" spans="30:30" x14ac:dyDescent="0.3">
      <c r="AD350" s="68"/>
    </row>
    <row r="351" spans="30:30" x14ac:dyDescent="0.3">
      <c r="AD351" s="68"/>
    </row>
    <row r="352" spans="30:30" x14ac:dyDescent="0.3">
      <c r="AD352" s="68"/>
    </row>
    <row r="353" spans="30:30" x14ac:dyDescent="0.3">
      <c r="AD353" s="68"/>
    </row>
    <row r="354" spans="30:30" x14ac:dyDescent="0.3">
      <c r="AD354" s="68"/>
    </row>
    <row r="355" spans="30:30" x14ac:dyDescent="0.3">
      <c r="AD355" s="68"/>
    </row>
    <row r="356" spans="30:30" x14ac:dyDescent="0.3">
      <c r="AD356" s="68"/>
    </row>
    <row r="357" spans="30:30" x14ac:dyDescent="0.3">
      <c r="AD357" s="68"/>
    </row>
    <row r="358" spans="30:30" x14ac:dyDescent="0.3">
      <c r="AD358" s="68"/>
    </row>
    <row r="359" spans="30:30" x14ac:dyDescent="0.3">
      <c r="AD359" s="68"/>
    </row>
    <row r="360" spans="30:30" x14ac:dyDescent="0.3">
      <c r="AD360" s="68"/>
    </row>
    <row r="361" spans="30:30" x14ac:dyDescent="0.3">
      <c r="AD361" s="68"/>
    </row>
    <row r="362" spans="30:30" x14ac:dyDescent="0.3">
      <c r="AD362" s="68"/>
    </row>
    <row r="363" spans="30:30" x14ac:dyDescent="0.3">
      <c r="AD363" s="68"/>
    </row>
    <row r="364" spans="30:30" x14ac:dyDescent="0.3">
      <c r="AD364" s="68"/>
    </row>
    <row r="365" spans="30:30" x14ac:dyDescent="0.3">
      <c r="AD365" s="68"/>
    </row>
    <row r="366" spans="30:30" x14ac:dyDescent="0.3">
      <c r="AD366" s="68"/>
    </row>
    <row r="367" spans="30:30" x14ac:dyDescent="0.3">
      <c r="AD367" s="68"/>
    </row>
    <row r="368" spans="30:30" x14ac:dyDescent="0.3">
      <c r="AD368" s="68"/>
    </row>
    <row r="369" spans="30:30" x14ac:dyDescent="0.3">
      <c r="AD369" s="68"/>
    </row>
    <row r="370" spans="30:30" x14ac:dyDescent="0.3">
      <c r="AD370" s="68"/>
    </row>
    <row r="371" spans="30:30" x14ac:dyDescent="0.3">
      <c r="AD371" s="68"/>
    </row>
    <row r="372" spans="30:30" x14ac:dyDescent="0.3">
      <c r="AD372" s="68"/>
    </row>
    <row r="373" spans="30:30" x14ac:dyDescent="0.3">
      <c r="AD373" s="68"/>
    </row>
    <row r="374" spans="30:30" x14ac:dyDescent="0.3">
      <c r="AD374" s="68"/>
    </row>
    <row r="375" spans="30:30" x14ac:dyDescent="0.3">
      <c r="AD375" s="68"/>
    </row>
    <row r="376" spans="30:30" x14ac:dyDescent="0.3">
      <c r="AD376" s="68"/>
    </row>
    <row r="377" spans="30:30" x14ac:dyDescent="0.3">
      <c r="AD377" s="68"/>
    </row>
    <row r="378" spans="30:30" x14ac:dyDescent="0.3">
      <c r="AD378" s="68"/>
    </row>
    <row r="379" spans="30:30" x14ac:dyDescent="0.3">
      <c r="AD379" s="68"/>
    </row>
    <row r="380" spans="30:30" x14ac:dyDescent="0.3">
      <c r="AD380" s="68"/>
    </row>
    <row r="381" spans="30:30" x14ac:dyDescent="0.3">
      <c r="AD381" s="68"/>
    </row>
    <row r="382" spans="30:30" x14ac:dyDescent="0.3">
      <c r="AD382" s="68"/>
    </row>
    <row r="383" spans="30:30" x14ac:dyDescent="0.3">
      <c r="AD383" s="68"/>
    </row>
    <row r="384" spans="30:30" x14ac:dyDescent="0.3">
      <c r="AD384" s="68"/>
    </row>
    <row r="385" spans="30:30" x14ac:dyDescent="0.3">
      <c r="AD385" s="68"/>
    </row>
    <row r="386" spans="30:30" x14ac:dyDescent="0.3">
      <c r="AD386" s="68"/>
    </row>
    <row r="387" spans="30:30" x14ac:dyDescent="0.3">
      <c r="AD387" s="68"/>
    </row>
    <row r="388" spans="30:30" x14ac:dyDescent="0.3">
      <c r="AD388" s="68"/>
    </row>
    <row r="389" spans="30:30" x14ac:dyDescent="0.3">
      <c r="AD389" s="68"/>
    </row>
    <row r="390" spans="30:30" x14ac:dyDescent="0.3">
      <c r="AD390" s="68"/>
    </row>
    <row r="391" spans="30:30" x14ac:dyDescent="0.3">
      <c r="AD391" s="68"/>
    </row>
    <row r="392" spans="30:30" x14ac:dyDescent="0.3">
      <c r="AD392" s="68"/>
    </row>
    <row r="393" spans="30:30" x14ac:dyDescent="0.3">
      <c r="AD393" s="68"/>
    </row>
    <row r="394" spans="30:30" x14ac:dyDescent="0.3">
      <c r="AD394" s="68"/>
    </row>
    <row r="395" spans="30:30" x14ac:dyDescent="0.3">
      <c r="AD395" s="68"/>
    </row>
    <row r="396" spans="30:30" x14ac:dyDescent="0.3">
      <c r="AD396" s="68"/>
    </row>
    <row r="397" spans="30:30" x14ac:dyDescent="0.3">
      <c r="AD397" s="68"/>
    </row>
    <row r="398" spans="30:30" x14ac:dyDescent="0.3">
      <c r="AD398" s="68"/>
    </row>
    <row r="399" spans="30:30" x14ac:dyDescent="0.3">
      <c r="AD399" s="68"/>
    </row>
    <row r="400" spans="30:30" x14ac:dyDescent="0.3">
      <c r="AD400" s="68"/>
    </row>
    <row r="401" spans="30:30" x14ac:dyDescent="0.3">
      <c r="AD401" s="68"/>
    </row>
    <row r="402" spans="30:30" x14ac:dyDescent="0.3">
      <c r="AD402" s="68"/>
    </row>
    <row r="403" spans="30:30" x14ac:dyDescent="0.3">
      <c r="AD403" s="68"/>
    </row>
    <row r="404" spans="30:30" x14ac:dyDescent="0.3">
      <c r="AD404" s="68"/>
    </row>
    <row r="405" spans="30:30" x14ac:dyDescent="0.3">
      <c r="AD405" s="68"/>
    </row>
    <row r="406" spans="30:30" x14ac:dyDescent="0.3">
      <c r="AD406" s="68"/>
    </row>
    <row r="407" spans="30:30" x14ac:dyDescent="0.3">
      <c r="AD407" s="68"/>
    </row>
    <row r="408" spans="30:30" x14ac:dyDescent="0.3">
      <c r="AD408" s="68"/>
    </row>
    <row r="409" spans="30:30" x14ac:dyDescent="0.3">
      <c r="AD409" s="68"/>
    </row>
    <row r="410" spans="30:30" x14ac:dyDescent="0.3">
      <c r="AD410" s="68"/>
    </row>
    <row r="411" spans="30:30" x14ac:dyDescent="0.3">
      <c r="AD411" s="68"/>
    </row>
    <row r="412" spans="30:30" x14ac:dyDescent="0.3">
      <c r="AD412" s="68"/>
    </row>
    <row r="413" spans="30:30" x14ac:dyDescent="0.3">
      <c r="AD413" s="68"/>
    </row>
    <row r="414" spans="30:30" x14ac:dyDescent="0.3">
      <c r="AD414" s="68"/>
    </row>
    <row r="415" spans="30:30" x14ac:dyDescent="0.3">
      <c r="AD415" s="68"/>
    </row>
    <row r="416" spans="30:30" x14ac:dyDescent="0.3">
      <c r="AD416" s="68"/>
    </row>
    <row r="417" spans="30:30" x14ac:dyDescent="0.3">
      <c r="AD417" s="68"/>
    </row>
    <row r="418" spans="30:30" x14ac:dyDescent="0.3">
      <c r="AD418" s="68"/>
    </row>
    <row r="419" spans="30:30" x14ac:dyDescent="0.3">
      <c r="AD419" s="68"/>
    </row>
    <row r="420" spans="30:30" x14ac:dyDescent="0.3">
      <c r="AD420" s="68"/>
    </row>
    <row r="421" spans="30:30" x14ac:dyDescent="0.3">
      <c r="AD421" s="68"/>
    </row>
    <row r="422" spans="30:30" x14ac:dyDescent="0.3">
      <c r="AD422" s="68"/>
    </row>
    <row r="423" spans="30:30" x14ac:dyDescent="0.3">
      <c r="AD423" s="68"/>
    </row>
    <row r="424" spans="30:30" x14ac:dyDescent="0.3">
      <c r="AD424" s="68"/>
    </row>
    <row r="425" spans="30:30" x14ac:dyDescent="0.3">
      <c r="AD425" s="68"/>
    </row>
    <row r="426" spans="30:30" x14ac:dyDescent="0.3">
      <c r="AD426" s="68"/>
    </row>
    <row r="427" spans="30:30" x14ac:dyDescent="0.3">
      <c r="AD427" s="68"/>
    </row>
    <row r="428" spans="30:30" x14ac:dyDescent="0.3">
      <c r="AD428" s="68"/>
    </row>
    <row r="429" spans="30:30" x14ac:dyDescent="0.3">
      <c r="AD429" s="68"/>
    </row>
    <row r="430" spans="30:30" x14ac:dyDescent="0.3">
      <c r="AD430" s="68"/>
    </row>
    <row r="431" spans="30:30" x14ac:dyDescent="0.3">
      <c r="AD431" s="68"/>
    </row>
    <row r="432" spans="30:30" x14ac:dyDescent="0.3">
      <c r="AD432" s="68"/>
    </row>
    <row r="433" spans="30:30" x14ac:dyDescent="0.3">
      <c r="AD433" s="68"/>
    </row>
    <row r="434" spans="30:30" x14ac:dyDescent="0.3">
      <c r="AD434" s="68"/>
    </row>
    <row r="435" spans="30:30" x14ac:dyDescent="0.3">
      <c r="AD435" s="68"/>
    </row>
    <row r="436" spans="30:30" x14ac:dyDescent="0.3">
      <c r="AD436" s="68"/>
    </row>
    <row r="437" spans="30:30" x14ac:dyDescent="0.3">
      <c r="AD437" s="68"/>
    </row>
    <row r="438" spans="30:30" x14ac:dyDescent="0.3">
      <c r="AD438" s="68"/>
    </row>
    <row r="439" spans="30:30" x14ac:dyDescent="0.3">
      <c r="AD439" s="68"/>
    </row>
    <row r="440" spans="30:30" x14ac:dyDescent="0.3">
      <c r="AD440" s="68"/>
    </row>
    <row r="441" spans="30:30" x14ac:dyDescent="0.3">
      <c r="AD441" s="68"/>
    </row>
    <row r="442" spans="30:30" x14ac:dyDescent="0.3">
      <c r="AD442" s="68"/>
    </row>
    <row r="443" spans="30:30" x14ac:dyDescent="0.3">
      <c r="AD443" s="68"/>
    </row>
    <row r="444" spans="30:30" x14ac:dyDescent="0.3">
      <c r="AD444" s="68"/>
    </row>
    <row r="445" spans="30:30" x14ac:dyDescent="0.3">
      <c r="AD445" s="68"/>
    </row>
    <row r="446" spans="30:30" x14ac:dyDescent="0.3">
      <c r="AD446" s="68"/>
    </row>
    <row r="447" spans="30:30" x14ac:dyDescent="0.3">
      <c r="AD447" s="68"/>
    </row>
    <row r="448" spans="30:30" x14ac:dyDescent="0.3">
      <c r="AD448" s="68"/>
    </row>
    <row r="449" spans="30:30" x14ac:dyDescent="0.3">
      <c r="AD449" s="68"/>
    </row>
    <row r="450" spans="30:30" x14ac:dyDescent="0.3">
      <c r="AD450" s="68"/>
    </row>
    <row r="451" spans="30:30" x14ac:dyDescent="0.3">
      <c r="AD451" s="68"/>
    </row>
    <row r="452" spans="30:30" x14ac:dyDescent="0.3">
      <c r="AD452" s="68"/>
    </row>
    <row r="453" spans="30:30" x14ac:dyDescent="0.3">
      <c r="AD453" s="68"/>
    </row>
    <row r="454" spans="30:30" x14ac:dyDescent="0.3">
      <c r="AD454" s="68"/>
    </row>
    <row r="455" spans="30:30" x14ac:dyDescent="0.3">
      <c r="AD455" s="68"/>
    </row>
    <row r="456" spans="30:30" x14ac:dyDescent="0.3">
      <c r="AD456" s="68"/>
    </row>
    <row r="457" spans="30:30" x14ac:dyDescent="0.3">
      <c r="AD457" s="68"/>
    </row>
    <row r="458" spans="30:30" x14ac:dyDescent="0.3">
      <c r="AD458" s="68"/>
    </row>
    <row r="459" spans="30:30" x14ac:dyDescent="0.3">
      <c r="AD459" s="68"/>
    </row>
    <row r="460" spans="30:30" x14ac:dyDescent="0.3">
      <c r="AD460" s="68"/>
    </row>
    <row r="461" spans="30:30" x14ac:dyDescent="0.3">
      <c r="AD461" s="68"/>
    </row>
    <row r="462" spans="30:30" x14ac:dyDescent="0.3">
      <c r="AD462" s="68"/>
    </row>
    <row r="463" spans="30:30" x14ac:dyDescent="0.3">
      <c r="AD463" s="68"/>
    </row>
    <row r="464" spans="30:30" x14ac:dyDescent="0.3">
      <c r="AD464" s="68"/>
    </row>
    <row r="465" spans="30:30" x14ac:dyDescent="0.3">
      <c r="AD465" s="68"/>
    </row>
    <row r="466" spans="30:30" x14ac:dyDescent="0.3">
      <c r="AD466" s="68"/>
    </row>
    <row r="467" spans="30:30" x14ac:dyDescent="0.3">
      <c r="AD467" s="68"/>
    </row>
    <row r="468" spans="30:30" x14ac:dyDescent="0.3">
      <c r="AD468" s="68"/>
    </row>
    <row r="469" spans="30:30" x14ac:dyDescent="0.3">
      <c r="AD469" s="68"/>
    </row>
    <row r="470" spans="30:30" x14ac:dyDescent="0.3">
      <c r="AD470" s="68"/>
    </row>
    <row r="471" spans="30:30" x14ac:dyDescent="0.3">
      <c r="AD471" s="68"/>
    </row>
    <row r="472" spans="30:30" x14ac:dyDescent="0.3">
      <c r="AD472" s="68"/>
    </row>
    <row r="473" spans="30:30" x14ac:dyDescent="0.3">
      <c r="AD473" s="68"/>
    </row>
    <row r="474" spans="30:30" x14ac:dyDescent="0.3">
      <c r="AD474" s="68"/>
    </row>
    <row r="475" spans="30:30" x14ac:dyDescent="0.3">
      <c r="AD475" s="68"/>
    </row>
    <row r="476" spans="30:30" x14ac:dyDescent="0.3">
      <c r="AD476" s="68"/>
    </row>
    <row r="477" spans="30:30" x14ac:dyDescent="0.3">
      <c r="AD477" s="68"/>
    </row>
    <row r="478" spans="30:30" x14ac:dyDescent="0.3">
      <c r="AD478" s="68"/>
    </row>
    <row r="479" spans="30:30" x14ac:dyDescent="0.3">
      <c r="AD479" s="68"/>
    </row>
    <row r="480" spans="30:30" x14ac:dyDescent="0.3">
      <c r="AD480" s="68"/>
    </row>
    <row r="481" spans="30:30" x14ac:dyDescent="0.3">
      <c r="AD481" s="68"/>
    </row>
    <row r="482" spans="30:30" x14ac:dyDescent="0.3">
      <c r="AD482" s="68"/>
    </row>
    <row r="483" spans="30:30" x14ac:dyDescent="0.3">
      <c r="AD483" s="68"/>
    </row>
    <row r="484" spans="30:30" x14ac:dyDescent="0.3">
      <c r="AD484" s="68"/>
    </row>
    <row r="485" spans="30:30" x14ac:dyDescent="0.3">
      <c r="AD485" s="68"/>
    </row>
    <row r="486" spans="30:30" x14ac:dyDescent="0.3">
      <c r="AD486" s="68"/>
    </row>
    <row r="487" spans="30:30" x14ac:dyDescent="0.3">
      <c r="AD487" s="68"/>
    </row>
    <row r="488" spans="30:30" x14ac:dyDescent="0.3">
      <c r="AD488" s="68"/>
    </row>
    <row r="489" spans="30:30" x14ac:dyDescent="0.3">
      <c r="AD489" s="68"/>
    </row>
    <row r="490" spans="30:30" x14ac:dyDescent="0.3">
      <c r="AD490" s="68"/>
    </row>
    <row r="491" spans="30:30" x14ac:dyDescent="0.3">
      <c r="AD491" s="68"/>
    </row>
    <row r="492" spans="30:30" x14ac:dyDescent="0.3">
      <c r="AD492" s="68"/>
    </row>
    <row r="493" spans="30:30" x14ac:dyDescent="0.3">
      <c r="AD493" s="68"/>
    </row>
    <row r="494" spans="30:30" x14ac:dyDescent="0.3">
      <c r="AD494" s="68"/>
    </row>
    <row r="495" spans="30:30" x14ac:dyDescent="0.3">
      <c r="AD495" s="68"/>
    </row>
    <row r="496" spans="30:30" x14ac:dyDescent="0.3">
      <c r="AD496" s="68"/>
    </row>
    <row r="497" spans="30:30" x14ac:dyDescent="0.3">
      <c r="AD497" s="68"/>
    </row>
    <row r="498" spans="30:30" x14ac:dyDescent="0.3">
      <c r="AD498" s="68"/>
    </row>
    <row r="499" spans="30:30" x14ac:dyDescent="0.3">
      <c r="AD499" s="68"/>
    </row>
    <row r="500" spans="30:30" x14ac:dyDescent="0.3">
      <c r="AD500" s="68"/>
    </row>
    <row r="501" spans="30:30" x14ac:dyDescent="0.3">
      <c r="AD501" s="68"/>
    </row>
    <row r="502" spans="30:30" x14ac:dyDescent="0.3">
      <c r="AD502" s="68"/>
    </row>
    <row r="503" spans="30:30" x14ac:dyDescent="0.3">
      <c r="AD503" s="68"/>
    </row>
    <row r="504" spans="30:30" x14ac:dyDescent="0.3">
      <c r="AD504" s="68"/>
    </row>
    <row r="505" spans="30:30" x14ac:dyDescent="0.3">
      <c r="AD505" s="68"/>
    </row>
    <row r="506" spans="30:30" x14ac:dyDescent="0.3">
      <c r="AD506" s="68"/>
    </row>
    <row r="507" spans="30:30" x14ac:dyDescent="0.3">
      <c r="AD507" s="68"/>
    </row>
    <row r="508" spans="30:30" x14ac:dyDescent="0.3">
      <c r="AD508" s="68"/>
    </row>
    <row r="509" spans="30:30" x14ac:dyDescent="0.3">
      <c r="AD509" s="68"/>
    </row>
    <row r="510" spans="30:30" x14ac:dyDescent="0.3">
      <c r="AD510" s="68"/>
    </row>
    <row r="511" spans="30:30" x14ac:dyDescent="0.3">
      <c r="AD511" s="68"/>
    </row>
    <row r="512" spans="30:30" x14ac:dyDescent="0.3">
      <c r="AD512" s="68"/>
    </row>
    <row r="513" spans="30:30" x14ac:dyDescent="0.3">
      <c r="AD513" s="68"/>
    </row>
    <row r="514" spans="30:30" x14ac:dyDescent="0.3">
      <c r="AD514" s="68"/>
    </row>
    <row r="515" spans="30:30" x14ac:dyDescent="0.3">
      <c r="AD515" s="68"/>
    </row>
    <row r="516" spans="30:30" x14ac:dyDescent="0.3">
      <c r="AD516" s="68"/>
    </row>
    <row r="517" spans="30:30" x14ac:dyDescent="0.3">
      <c r="AD517" s="68"/>
    </row>
    <row r="518" spans="30:30" x14ac:dyDescent="0.3">
      <c r="AD518" s="68"/>
    </row>
    <row r="519" spans="30:30" x14ac:dyDescent="0.3">
      <c r="AD519" s="68"/>
    </row>
    <row r="520" spans="30:30" x14ac:dyDescent="0.3">
      <c r="AD520" s="68"/>
    </row>
    <row r="521" spans="30:30" x14ac:dyDescent="0.3">
      <c r="AD521" s="68"/>
    </row>
    <row r="522" spans="30:30" x14ac:dyDescent="0.3">
      <c r="AD522" s="68"/>
    </row>
    <row r="523" spans="30:30" x14ac:dyDescent="0.3">
      <c r="AD523" s="68"/>
    </row>
    <row r="524" spans="30:30" x14ac:dyDescent="0.3">
      <c r="AD524" s="68"/>
    </row>
    <row r="525" spans="30:30" x14ac:dyDescent="0.3">
      <c r="AD525" s="68"/>
    </row>
    <row r="526" spans="30:30" x14ac:dyDescent="0.3">
      <c r="AD526" s="68"/>
    </row>
    <row r="527" spans="30:30" x14ac:dyDescent="0.3">
      <c r="AD527" s="68"/>
    </row>
    <row r="528" spans="30:30" x14ac:dyDescent="0.3">
      <c r="AD528" s="68"/>
    </row>
    <row r="529" spans="30:30" x14ac:dyDescent="0.3">
      <c r="AD529" s="68"/>
    </row>
    <row r="530" spans="30:30" x14ac:dyDescent="0.3">
      <c r="AD530" s="68"/>
    </row>
    <row r="531" spans="30:30" x14ac:dyDescent="0.3">
      <c r="AD531" s="68"/>
    </row>
    <row r="532" spans="30:30" x14ac:dyDescent="0.3">
      <c r="AD532" s="68"/>
    </row>
    <row r="533" spans="30:30" x14ac:dyDescent="0.3">
      <c r="AD533" s="68"/>
    </row>
    <row r="534" spans="30:30" x14ac:dyDescent="0.3">
      <c r="AD534" s="68"/>
    </row>
    <row r="535" spans="30:30" x14ac:dyDescent="0.3">
      <c r="AD535" s="68"/>
    </row>
    <row r="536" spans="30:30" x14ac:dyDescent="0.3">
      <c r="AD536" s="68"/>
    </row>
    <row r="537" spans="30:30" x14ac:dyDescent="0.3">
      <c r="AD537" s="68"/>
    </row>
    <row r="538" spans="30:30" x14ac:dyDescent="0.3">
      <c r="AD538" s="68"/>
    </row>
    <row r="539" spans="30:30" x14ac:dyDescent="0.3">
      <c r="AD539" s="68"/>
    </row>
    <row r="540" spans="30:30" x14ac:dyDescent="0.3">
      <c r="AD540" s="68"/>
    </row>
    <row r="541" spans="30:30" x14ac:dyDescent="0.3">
      <c r="AD541" s="68"/>
    </row>
    <row r="542" spans="30:30" x14ac:dyDescent="0.3">
      <c r="AD542" s="68"/>
    </row>
    <row r="543" spans="30:30" x14ac:dyDescent="0.3">
      <c r="AD543" s="68"/>
    </row>
    <row r="544" spans="30:30" x14ac:dyDescent="0.3">
      <c r="AD544" s="68"/>
    </row>
    <row r="545" spans="30:30" x14ac:dyDescent="0.3">
      <c r="AD545" s="68"/>
    </row>
    <row r="546" spans="30:30" x14ac:dyDescent="0.3">
      <c r="AD546" s="68"/>
    </row>
    <row r="547" spans="30:30" x14ac:dyDescent="0.3">
      <c r="AD547" s="68"/>
    </row>
    <row r="548" spans="30:30" x14ac:dyDescent="0.3">
      <c r="AD548" s="68"/>
    </row>
    <row r="549" spans="30:30" x14ac:dyDescent="0.3">
      <c r="AD549" s="68"/>
    </row>
    <row r="550" spans="30:30" x14ac:dyDescent="0.3">
      <c r="AD550" s="68"/>
    </row>
    <row r="551" spans="30:30" x14ac:dyDescent="0.3">
      <c r="AD551" s="68"/>
    </row>
    <row r="552" spans="30:30" x14ac:dyDescent="0.3">
      <c r="AD552" s="68"/>
    </row>
    <row r="553" spans="30:30" x14ac:dyDescent="0.3">
      <c r="AD553" s="68"/>
    </row>
    <row r="554" spans="30:30" x14ac:dyDescent="0.3">
      <c r="AD554" s="68"/>
    </row>
    <row r="555" spans="30:30" x14ac:dyDescent="0.3">
      <c r="AD555" s="68"/>
    </row>
    <row r="556" spans="30:30" x14ac:dyDescent="0.3">
      <c r="AD556" s="68"/>
    </row>
    <row r="557" spans="30:30" x14ac:dyDescent="0.3">
      <c r="AD557" s="68"/>
    </row>
    <row r="558" spans="30:30" x14ac:dyDescent="0.3">
      <c r="AD558" s="68"/>
    </row>
    <row r="559" spans="30:30" x14ac:dyDescent="0.3">
      <c r="AD559" s="68"/>
    </row>
    <row r="560" spans="30:30" x14ac:dyDescent="0.3">
      <c r="AD560" s="68"/>
    </row>
    <row r="561" spans="30:30" x14ac:dyDescent="0.3">
      <c r="AD561" s="68"/>
    </row>
    <row r="562" spans="30:30" x14ac:dyDescent="0.3">
      <c r="AD562" s="68"/>
    </row>
    <row r="563" spans="30:30" x14ac:dyDescent="0.3">
      <c r="AD563" s="68"/>
    </row>
    <row r="564" spans="30:30" x14ac:dyDescent="0.3">
      <c r="AD564" s="68"/>
    </row>
    <row r="565" spans="30:30" x14ac:dyDescent="0.3">
      <c r="AD565" s="68"/>
    </row>
    <row r="566" spans="30:30" x14ac:dyDescent="0.3">
      <c r="AD566" s="68"/>
    </row>
    <row r="567" spans="30:30" x14ac:dyDescent="0.3">
      <c r="AD567" s="68"/>
    </row>
    <row r="568" spans="30:30" x14ac:dyDescent="0.3">
      <c r="AD568" s="68"/>
    </row>
    <row r="569" spans="30:30" x14ac:dyDescent="0.3">
      <c r="AD569" s="68"/>
    </row>
    <row r="570" spans="30:30" x14ac:dyDescent="0.3">
      <c r="AD570" s="68"/>
    </row>
    <row r="571" spans="30:30" x14ac:dyDescent="0.3">
      <c r="AD571" s="68"/>
    </row>
    <row r="572" spans="30:30" x14ac:dyDescent="0.3">
      <c r="AD572" s="68"/>
    </row>
    <row r="573" spans="30:30" x14ac:dyDescent="0.3">
      <c r="AD573" s="68"/>
    </row>
    <row r="574" spans="30:30" x14ac:dyDescent="0.3">
      <c r="AD574" s="68"/>
    </row>
    <row r="575" spans="30:30" x14ac:dyDescent="0.3">
      <c r="AD575" s="68"/>
    </row>
    <row r="576" spans="30:30" x14ac:dyDescent="0.3">
      <c r="AD576" s="68"/>
    </row>
    <row r="577" spans="30:30" x14ac:dyDescent="0.3">
      <c r="AD577" s="68"/>
    </row>
    <row r="578" spans="30:30" x14ac:dyDescent="0.3">
      <c r="AD578" s="68"/>
    </row>
    <row r="579" spans="30:30" x14ac:dyDescent="0.3">
      <c r="AD579" s="68"/>
    </row>
    <row r="580" spans="30:30" x14ac:dyDescent="0.3">
      <c r="AD580" s="68"/>
    </row>
    <row r="581" spans="30:30" x14ac:dyDescent="0.3">
      <c r="AD581" s="68"/>
    </row>
    <row r="582" spans="30:30" x14ac:dyDescent="0.3">
      <c r="AD582" s="68"/>
    </row>
    <row r="583" spans="30:30" x14ac:dyDescent="0.3">
      <c r="AD583" s="68"/>
    </row>
    <row r="584" spans="30:30" x14ac:dyDescent="0.3">
      <c r="AD584" s="68"/>
    </row>
    <row r="585" spans="30:30" x14ac:dyDescent="0.3">
      <c r="AD585" s="68"/>
    </row>
    <row r="586" spans="30:30" x14ac:dyDescent="0.3">
      <c r="AD586" s="68"/>
    </row>
    <row r="587" spans="30:30" x14ac:dyDescent="0.3">
      <c r="AD587" s="68"/>
    </row>
    <row r="588" spans="30:30" x14ac:dyDescent="0.3">
      <c r="AD588" s="68"/>
    </row>
    <row r="589" spans="30:30" x14ac:dyDescent="0.3">
      <c r="AD589" s="68"/>
    </row>
    <row r="590" spans="30:30" x14ac:dyDescent="0.3">
      <c r="AD590" s="68"/>
    </row>
    <row r="591" spans="30:30" x14ac:dyDescent="0.3">
      <c r="AD591" s="68"/>
    </row>
    <row r="592" spans="30:30" x14ac:dyDescent="0.3">
      <c r="AD592" s="68"/>
    </row>
    <row r="593" spans="30:30" x14ac:dyDescent="0.3">
      <c r="AD593" s="68"/>
    </row>
    <row r="594" spans="30:30" x14ac:dyDescent="0.3">
      <c r="AD594" s="68"/>
    </row>
    <row r="595" spans="30:30" x14ac:dyDescent="0.3">
      <c r="AD595" s="68"/>
    </row>
    <row r="596" spans="30:30" x14ac:dyDescent="0.3">
      <c r="AD596" s="68"/>
    </row>
    <row r="597" spans="30:30" x14ac:dyDescent="0.3">
      <c r="AD597" s="68"/>
    </row>
    <row r="598" spans="30:30" x14ac:dyDescent="0.3">
      <c r="AD598" s="68"/>
    </row>
    <row r="599" spans="30:30" x14ac:dyDescent="0.3">
      <c r="AD599" s="68"/>
    </row>
    <row r="600" spans="30:30" x14ac:dyDescent="0.3">
      <c r="AD600" s="68"/>
    </row>
    <row r="601" spans="30:30" x14ac:dyDescent="0.3">
      <c r="AD601" s="68"/>
    </row>
    <row r="602" spans="30:30" x14ac:dyDescent="0.3">
      <c r="AD602" s="68"/>
    </row>
    <row r="603" spans="30:30" x14ac:dyDescent="0.3">
      <c r="AD603" s="68"/>
    </row>
    <row r="604" spans="30:30" x14ac:dyDescent="0.3">
      <c r="AD604" s="68"/>
    </row>
    <row r="605" spans="30:30" x14ac:dyDescent="0.3">
      <c r="AD605" s="68"/>
    </row>
    <row r="606" spans="30:30" x14ac:dyDescent="0.3">
      <c r="AD606" s="68"/>
    </row>
    <row r="607" spans="30:30" x14ac:dyDescent="0.3">
      <c r="AD607" s="68"/>
    </row>
    <row r="608" spans="30:30" x14ac:dyDescent="0.3">
      <c r="AD608" s="68"/>
    </row>
    <row r="609" spans="30:30" x14ac:dyDescent="0.3">
      <c r="AD609" s="68"/>
    </row>
    <row r="610" spans="30:30" x14ac:dyDescent="0.3">
      <c r="AD610" s="68"/>
    </row>
    <row r="611" spans="30:30" x14ac:dyDescent="0.3">
      <c r="AD611" s="68"/>
    </row>
    <row r="612" spans="30:30" x14ac:dyDescent="0.3">
      <c r="AD612" s="68"/>
    </row>
    <row r="613" spans="30:30" x14ac:dyDescent="0.3">
      <c r="AD613" s="68"/>
    </row>
    <row r="614" spans="30:30" x14ac:dyDescent="0.3">
      <c r="AD614" s="68"/>
    </row>
    <row r="615" spans="30:30" x14ac:dyDescent="0.3">
      <c r="AD615" s="68"/>
    </row>
    <row r="616" spans="30:30" x14ac:dyDescent="0.3">
      <c r="AD616" s="68"/>
    </row>
    <row r="617" spans="30:30" x14ac:dyDescent="0.3">
      <c r="AD617" s="68"/>
    </row>
    <row r="618" spans="30:30" x14ac:dyDescent="0.3">
      <c r="AD618" s="68"/>
    </row>
    <row r="619" spans="30:30" x14ac:dyDescent="0.3">
      <c r="AD619" s="68"/>
    </row>
    <row r="620" spans="30:30" x14ac:dyDescent="0.3">
      <c r="AD620" s="68"/>
    </row>
    <row r="621" spans="30:30" x14ac:dyDescent="0.3">
      <c r="AD621" s="68"/>
    </row>
    <row r="622" spans="30:30" x14ac:dyDescent="0.3">
      <c r="AD622" s="68"/>
    </row>
    <row r="623" spans="30:30" x14ac:dyDescent="0.3">
      <c r="AD623" s="68"/>
    </row>
    <row r="624" spans="30:30" x14ac:dyDescent="0.3">
      <c r="AD624" s="68"/>
    </row>
    <row r="625" spans="30:30" x14ac:dyDescent="0.3">
      <c r="AD625" s="68"/>
    </row>
    <row r="626" spans="30:30" x14ac:dyDescent="0.3">
      <c r="AD626" s="68"/>
    </row>
    <row r="627" spans="30:30" x14ac:dyDescent="0.3">
      <c r="AD627" s="68"/>
    </row>
    <row r="628" spans="30:30" x14ac:dyDescent="0.3">
      <c r="AD628" s="68"/>
    </row>
    <row r="629" spans="30:30" x14ac:dyDescent="0.3">
      <c r="AD629" s="68"/>
    </row>
    <row r="630" spans="30:30" x14ac:dyDescent="0.3">
      <c r="AD630" s="68"/>
    </row>
    <row r="631" spans="30:30" x14ac:dyDescent="0.3">
      <c r="AD631" s="68"/>
    </row>
    <row r="632" spans="30:30" x14ac:dyDescent="0.3">
      <c r="AD632" s="68"/>
    </row>
    <row r="633" spans="30:30" x14ac:dyDescent="0.3">
      <c r="AD633" s="68"/>
    </row>
    <row r="634" spans="30:30" x14ac:dyDescent="0.3">
      <c r="AD634" s="68"/>
    </row>
    <row r="635" spans="30:30" x14ac:dyDescent="0.3">
      <c r="AD635" s="68"/>
    </row>
    <row r="636" spans="30:30" x14ac:dyDescent="0.3">
      <c r="AD636" s="68"/>
    </row>
    <row r="637" spans="30:30" x14ac:dyDescent="0.3">
      <c r="AD637" s="68"/>
    </row>
    <row r="638" spans="30:30" x14ac:dyDescent="0.3">
      <c r="AD638" s="68"/>
    </row>
    <row r="639" spans="30:30" x14ac:dyDescent="0.3">
      <c r="AD639" s="68"/>
    </row>
    <row r="640" spans="30:30" x14ac:dyDescent="0.3">
      <c r="AD640" s="68"/>
    </row>
    <row r="641" spans="30:30" x14ac:dyDescent="0.3">
      <c r="AD641" s="68"/>
    </row>
    <row r="642" spans="30:30" x14ac:dyDescent="0.3">
      <c r="AD642" s="68"/>
    </row>
    <row r="643" spans="30:30" x14ac:dyDescent="0.3">
      <c r="AD643" s="68"/>
    </row>
    <row r="644" spans="30:30" x14ac:dyDescent="0.3">
      <c r="AD644" s="68"/>
    </row>
    <row r="645" spans="30:30" x14ac:dyDescent="0.3">
      <c r="AD645" s="68"/>
    </row>
    <row r="646" spans="30:30" x14ac:dyDescent="0.3">
      <c r="AD646" s="68"/>
    </row>
    <row r="647" spans="30:30" x14ac:dyDescent="0.3">
      <c r="AD647" s="68"/>
    </row>
    <row r="648" spans="30:30" x14ac:dyDescent="0.3">
      <c r="AD648" s="68"/>
    </row>
    <row r="649" spans="30:30" x14ac:dyDescent="0.3">
      <c r="AD649" s="68"/>
    </row>
    <row r="650" spans="30:30" x14ac:dyDescent="0.3">
      <c r="AD650" s="68"/>
    </row>
    <row r="651" spans="30:30" x14ac:dyDescent="0.3">
      <c r="AD651" s="68"/>
    </row>
    <row r="652" spans="30:30" x14ac:dyDescent="0.3">
      <c r="AD652" s="68"/>
    </row>
    <row r="653" spans="30:30" x14ac:dyDescent="0.3">
      <c r="AD653" s="68"/>
    </row>
    <row r="654" spans="30:30" x14ac:dyDescent="0.3">
      <c r="AD654" s="68"/>
    </row>
    <row r="655" spans="30:30" x14ac:dyDescent="0.3">
      <c r="AD655" s="68"/>
    </row>
    <row r="656" spans="30:30" x14ac:dyDescent="0.3">
      <c r="AD656" s="68"/>
    </row>
    <row r="657" spans="30:30" x14ac:dyDescent="0.3">
      <c r="AD657" s="68"/>
    </row>
    <row r="658" spans="30:30" x14ac:dyDescent="0.3">
      <c r="AD658" s="68"/>
    </row>
    <row r="659" spans="30:30" x14ac:dyDescent="0.3">
      <c r="AD659" s="68"/>
    </row>
    <row r="660" spans="30:30" x14ac:dyDescent="0.3">
      <c r="AD660" s="68"/>
    </row>
    <row r="661" spans="30:30" x14ac:dyDescent="0.3">
      <c r="AD661" s="68"/>
    </row>
    <row r="662" spans="30:30" x14ac:dyDescent="0.3">
      <c r="AD662" s="68"/>
    </row>
    <row r="663" spans="30:30" x14ac:dyDescent="0.3">
      <c r="AD663" s="68"/>
    </row>
    <row r="664" spans="30:30" x14ac:dyDescent="0.3">
      <c r="AD664" s="68"/>
    </row>
    <row r="665" spans="30:30" x14ac:dyDescent="0.3">
      <c r="AD665" s="68"/>
    </row>
    <row r="666" spans="30:30" x14ac:dyDescent="0.3">
      <c r="AD666" s="68"/>
    </row>
    <row r="667" spans="30:30" x14ac:dyDescent="0.3">
      <c r="AD667" s="68"/>
    </row>
    <row r="668" spans="30:30" x14ac:dyDescent="0.3">
      <c r="AD668" s="68"/>
    </row>
    <row r="669" spans="30:30" x14ac:dyDescent="0.3">
      <c r="AD669" s="68"/>
    </row>
    <row r="670" spans="30:30" x14ac:dyDescent="0.3">
      <c r="AD670" s="68"/>
    </row>
    <row r="671" spans="30:30" x14ac:dyDescent="0.3">
      <c r="AD671" s="68"/>
    </row>
    <row r="672" spans="30:30" x14ac:dyDescent="0.3">
      <c r="AD672" s="68"/>
    </row>
    <row r="673" spans="30:30" x14ac:dyDescent="0.3">
      <c r="AD673" s="68"/>
    </row>
    <row r="674" spans="30:30" x14ac:dyDescent="0.3">
      <c r="AD674" s="68"/>
    </row>
    <row r="675" spans="30:30" x14ac:dyDescent="0.3">
      <c r="AD675" s="68"/>
    </row>
    <row r="676" spans="30:30" x14ac:dyDescent="0.3">
      <c r="AD676" s="68"/>
    </row>
    <row r="677" spans="30:30" x14ac:dyDescent="0.3">
      <c r="AD677" s="68"/>
    </row>
    <row r="678" spans="30:30" x14ac:dyDescent="0.3">
      <c r="AD678" s="68"/>
    </row>
    <row r="679" spans="30:30" x14ac:dyDescent="0.3">
      <c r="AD679" s="68"/>
    </row>
    <row r="680" spans="30:30" x14ac:dyDescent="0.3">
      <c r="AD680" s="68"/>
    </row>
    <row r="681" spans="30:30" x14ac:dyDescent="0.3">
      <c r="AD681" s="68"/>
    </row>
    <row r="682" spans="30:30" x14ac:dyDescent="0.3">
      <c r="AD682" s="68"/>
    </row>
    <row r="683" spans="30:30" x14ac:dyDescent="0.3">
      <c r="AD683" s="68"/>
    </row>
    <row r="684" spans="30:30" x14ac:dyDescent="0.3">
      <c r="AD684" s="68"/>
    </row>
    <row r="685" spans="30:30" x14ac:dyDescent="0.3">
      <c r="AD685" s="68"/>
    </row>
    <row r="686" spans="30:30" x14ac:dyDescent="0.3">
      <c r="AD686" s="68"/>
    </row>
    <row r="687" spans="30:30" x14ac:dyDescent="0.3">
      <c r="AD687" s="68"/>
    </row>
    <row r="688" spans="30:30" x14ac:dyDescent="0.3">
      <c r="AD688" s="68"/>
    </row>
    <row r="689" spans="30:30" x14ac:dyDescent="0.3">
      <c r="AD689" s="68"/>
    </row>
    <row r="690" spans="30:30" x14ac:dyDescent="0.3">
      <c r="AD690" s="68"/>
    </row>
    <row r="691" spans="30:30" x14ac:dyDescent="0.3">
      <c r="AD691" s="68"/>
    </row>
    <row r="692" spans="30:30" x14ac:dyDescent="0.3">
      <c r="AD692" s="68"/>
    </row>
    <row r="693" spans="30:30" x14ac:dyDescent="0.3">
      <c r="AD693" s="68"/>
    </row>
    <row r="694" spans="30:30" x14ac:dyDescent="0.3">
      <c r="AD694" s="68"/>
    </row>
    <row r="695" spans="30:30" x14ac:dyDescent="0.3">
      <c r="AD695" s="68"/>
    </row>
    <row r="696" spans="30:30" x14ac:dyDescent="0.3">
      <c r="AD696" s="68"/>
    </row>
    <row r="697" spans="30:30" x14ac:dyDescent="0.3">
      <c r="AD697" s="68"/>
    </row>
    <row r="698" spans="30:30" x14ac:dyDescent="0.3">
      <c r="AD698" s="68"/>
    </row>
    <row r="699" spans="30:30" x14ac:dyDescent="0.3">
      <c r="AD699" s="68"/>
    </row>
    <row r="700" spans="30:30" x14ac:dyDescent="0.3">
      <c r="AD700" s="68"/>
    </row>
    <row r="701" spans="30:30" x14ac:dyDescent="0.3">
      <c r="AD701" s="68"/>
    </row>
    <row r="702" spans="30:30" x14ac:dyDescent="0.3">
      <c r="AD702" s="68"/>
    </row>
    <row r="703" spans="30:30" x14ac:dyDescent="0.3">
      <c r="AD703" s="68"/>
    </row>
    <row r="704" spans="30:30" x14ac:dyDescent="0.3">
      <c r="AD704" s="68"/>
    </row>
    <row r="705" spans="30:30" x14ac:dyDescent="0.3">
      <c r="AD705" s="68"/>
    </row>
    <row r="706" spans="30:30" x14ac:dyDescent="0.3">
      <c r="AD706" s="68"/>
    </row>
    <row r="707" spans="30:30" x14ac:dyDescent="0.3">
      <c r="AD707" s="68"/>
    </row>
    <row r="708" spans="30:30" x14ac:dyDescent="0.3">
      <c r="AD708" s="68"/>
    </row>
    <row r="709" spans="30:30" x14ac:dyDescent="0.3">
      <c r="AD709" s="68"/>
    </row>
    <row r="710" spans="30:30" x14ac:dyDescent="0.3">
      <c r="AD710" s="68"/>
    </row>
    <row r="711" spans="30:30" x14ac:dyDescent="0.3">
      <c r="AD711" s="68"/>
    </row>
    <row r="712" spans="30:30" x14ac:dyDescent="0.3">
      <c r="AD712" s="68"/>
    </row>
    <row r="713" spans="30:30" x14ac:dyDescent="0.3">
      <c r="AD713" s="68"/>
    </row>
    <row r="714" spans="30:30" x14ac:dyDescent="0.3">
      <c r="AD714" s="68"/>
    </row>
    <row r="715" spans="30:30" x14ac:dyDescent="0.3">
      <c r="AD715" s="68"/>
    </row>
    <row r="716" spans="30:30" x14ac:dyDescent="0.3">
      <c r="AD716" s="68"/>
    </row>
    <row r="717" spans="30:30" x14ac:dyDescent="0.3">
      <c r="AD717" s="68"/>
    </row>
    <row r="718" spans="30:30" x14ac:dyDescent="0.3">
      <c r="AD718" s="68"/>
    </row>
    <row r="719" spans="30:30" x14ac:dyDescent="0.3">
      <c r="AD719" s="68"/>
    </row>
    <row r="720" spans="30:30" x14ac:dyDescent="0.3">
      <c r="AD720" s="68"/>
    </row>
    <row r="721" spans="30:30" x14ac:dyDescent="0.3">
      <c r="AD721" s="68"/>
    </row>
    <row r="722" spans="30:30" x14ac:dyDescent="0.3">
      <c r="AD722" s="68"/>
    </row>
    <row r="723" spans="30:30" x14ac:dyDescent="0.3">
      <c r="AD723" s="68"/>
    </row>
    <row r="724" spans="30:30" x14ac:dyDescent="0.3">
      <c r="AD724" s="68"/>
    </row>
    <row r="725" spans="30:30" x14ac:dyDescent="0.3">
      <c r="AD725" s="68"/>
    </row>
    <row r="726" spans="30:30" x14ac:dyDescent="0.3">
      <c r="AD726" s="68"/>
    </row>
    <row r="727" spans="30:30" x14ac:dyDescent="0.3">
      <c r="AD727" s="68"/>
    </row>
    <row r="728" spans="30:30" x14ac:dyDescent="0.3">
      <c r="AD728" s="68"/>
    </row>
    <row r="729" spans="30:30" x14ac:dyDescent="0.3">
      <c r="AD729" s="68"/>
    </row>
    <row r="730" spans="30:30" x14ac:dyDescent="0.3">
      <c r="AD730" s="68"/>
    </row>
    <row r="731" spans="30:30" x14ac:dyDescent="0.3">
      <c r="AD731" s="68"/>
    </row>
    <row r="732" spans="30:30" x14ac:dyDescent="0.3">
      <c r="AD732" s="68"/>
    </row>
    <row r="733" spans="30:30" x14ac:dyDescent="0.3">
      <c r="AD733" s="68"/>
    </row>
    <row r="734" spans="30:30" x14ac:dyDescent="0.3">
      <c r="AD734" s="68"/>
    </row>
    <row r="735" spans="30:30" x14ac:dyDescent="0.3">
      <c r="AD735" s="68"/>
    </row>
    <row r="736" spans="30:30" x14ac:dyDescent="0.3">
      <c r="AD736" s="68"/>
    </row>
    <row r="737" spans="30:30" x14ac:dyDescent="0.3">
      <c r="AD737" s="68"/>
    </row>
    <row r="738" spans="30:30" x14ac:dyDescent="0.3">
      <c r="AD738" s="68"/>
    </row>
    <row r="739" spans="30:30" x14ac:dyDescent="0.3">
      <c r="AD739" s="68"/>
    </row>
    <row r="740" spans="30:30" x14ac:dyDescent="0.3">
      <c r="AD740" s="68"/>
    </row>
    <row r="741" spans="30:30" x14ac:dyDescent="0.3">
      <c r="AD741" s="68"/>
    </row>
    <row r="742" spans="30:30" x14ac:dyDescent="0.3">
      <c r="AD742" s="68"/>
    </row>
    <row r="743" spans="30:30" x14ac:dyDescent="0.3">
      <c r="AD743" s="68"/>
    </row>
    <row r="744" spans="30:30" x14ac:dyDescent="0.3">
      <c r="AD744" s="68"/>
    </row>
    <row r="745" spans="30:30" x14ac:dyDescent="0.3">
      <c r="AD745" s="68"/>
    </row>
    <row r="746" spans="30:30" x14ac:dyDescent="0.3">
      <c r="AD746" s="68"/>
    </row>
    <row r="747" spans="30:30" x14ac:dyDescent="0.3">
      <c r="AD747" s="68"/>
    </row>
    <row r="748" spans="30:30" x14ac:dyDescent="0.3">
      <c r="AD748" s="68"/>
    </row>
    <row r="749" spans="30:30" x14ac:dyDescent="0.3">
      <c r="AD749" s="68"/>
    </row>
    <row r="750" spans="30:30" x14ac:dyDescent="0.3">
      <c r="AD750" s="68"/>
    </row>
    <row r="751" spans="30:30" x14ac:dyDescent="0.3">
      <c r="AD751" s="68"/>
    </row>
    <row r="752" spans="30:30" x14ac:dyDescent="0.3">
      <c r="AD752" s="68"/>
    </row>
    <row r="753" spans="30:30" x14ac:dyDescent="0.3">
      <c r="AD753" s="68"/>
    </row>
    <row r="754" spans="30:30" x14ac:dyDescent="0.3">
      <c r="AD754" s="68"/>
    </row>
    <row r="755" spans="30:30" x14ac:dyDescent="0.3">
      <c r="AD755" s="68"/>
    </row>
    <row r="756" spans="30:30" x14ac:dyDescent="0.3">
      <c r="AD756" s="68"/>
    </row>
    <row r="757" spans="30:30" x14ac:dyDescent="0.3">
      <c r="AD757" s="68"/>
    </row>
    <row r="758" spans="30:30" x14ac:dyDescent="0.3">
      <c r="AD758" s="68"/>
    </row>
    <row r="759" spans="30:30" x14ac:dyDescent="0.3">
      <c r="AD759" s="68"/>
    </row>
    <row r="760" spans="30:30" x14ac:dyDescent="0.3">
      <c r="AD760" s="68"/>
    </row>
    <row r="761" spans="30:30" x14ac:dyDescent="0.3">
      <c r="AD761" s="68"/>
    </row>
    <row r="762" spans="30:30" x14ac:dyDescent="0.3">
      <c r="AD762" s="68"/>
    </row>
    <row r="763" spans="30:30" x14ac:dyDescent="0.3">
      <c r="AD763" s="68"/>
    </row>
    <row r="764" spans="30:30" x14ac:dyDescent="0.3">
      <c r="AD764" s="68"/>
    </row>
    <row r="765" spans="30:30" x14ac:dyDescent="0.3">
      <c r="AD765" s="68"/>
    </row>
    <row r="766" spans="30:30" x14ac:dyDescent="0.3">
      <c r="AD766" s="68"/>
    </row>
    <row r="767" spans="30:30" x14ac:dyDescent="0.3">
      <c r="AD767" s="68"/>
    </row>
    <row r="768" spans="30:30" x14ac:dyDescent="0.3">
      <c r="AD768" s="68"/>
    </row>
    <row r="769" spans="30:30" x14ac:dyDescent="0.3">
      <c r="AD769" s="68"/>
    </row>
    <row r="770" spans="30:30" x14ac:dyDescent="0.3">
      <c r="AD770" s="68"/>
    </row>
    <row r="771" spans="30:30" x14ac:dyDescent="0.3">
      <c r="AD771" s="68"/>
    </row>
    <row r="772" spans="30:30" x14ac:dyDescent="0.3">
      <c r="AD772" s="68"/>
    </row>
    <row r="773" spans="30:30" x14ac:dyDescent="0.3">
      <c r="AD773" s="68"/>
    </row>
    <row r="774" spans="30:30" x14ac:dyDescent="0.3">
      <c r="AD774" s="68"/>
    </row>
    <row r="775" spans="30:30" x14ac:dyDescent="0.3">
      <c r="AD775" s="68"/>
    </row>
    <row r="776" spans="30:30" x14ac:dyDescent="0.3">
      <c r="AD776" s="68"/>
    </row>
    <row r="777" spans="30:30" x14ac:dyDescent="0.3">
      <c r="AD777" s="68"/>
    </row>
    <row r="778" spans="30:30" x14ac:dyDescent="0.3">
      <c r="AD778" s="68"/>
    </row>
    <row r="779" spans="30:30" x14ac:dyDescent="0.3">
      <c r="AD779" s="68"/>
    </row>
    <row r="780" spans="30:30" x14ac:dyDescent="0.3">
      <c r="AD780" s="68"/>
    </row>
    <row r="781" spans="30:30" x14ac:dyDescent="0.3">
      <c r="AD781" s="68"/>
    </row>
    <row r="782" spans="30:30" x14ac:dyDescent="0.3">
      <c r="AD782" s="68"/>
    </row>
    <row r="783" spans="30:30" x14ac:dyDescent="0.3">
      <c r="AD783" s="68"/>
    </row>
    <row r="784" spans="30:30" x14ac:dyDescent="0.3">
      <c r="AD784" s="68"/>
    </row>
    <row r="785" spans="30:30" x14ac:dyDescent="0.3">
      <c r="AD785" s="68"/>
    </row>
    <row r="786" spans="30:30" x14ac:dyDescent="0.3">
      <c r="AD786" s="68"/>
    </row>
    <row r="787" spans="30:30" x14ac:dyDescent="0.3">
      <c r="AD787" s="68"/>
    </row>
    <row r="788" spans="30:30" x14ac:dyDescent="0.3">
      <c r="AD788" s="68"/>
    </row>
    <row r="789" spans="30:30" x14ac:dyDescent="0.3">
      <c r="AD789" s="68"/>
    </row>
    <row r="790" spans="30:30" x14ac:dyDescent="0.3">
      <c r="AD790" s="68"/>
    </row>
    <row r="791" spans="30:30" x14ac:dyDescent="0.3">
      <c r="AD791" s="68"/>
    </row>
    <row r="792" spans="30:30" x14ac:dyDescent="0.3">
      <c r="AD792" s="68"/>
    </row>
    <row r="793" spans="30:30" x14ac:dyDescent="0.3">
      <c r="AD793" s="68"/>
    </row>
    <row r="794" spans="30:30" x14ac:dyDescent="0.3">
      <c r="AD794" s="68"/>
    </row>
    <row r="795" spans="30:30" x14ac:dyDescent="0.3">
      <c r="AD795" s="68"/>
    </row>
    <row r="796" spans="30:30" x14ac:dyDescent="0.3">
      <c r="AD796" s="68"/>
    </row>
    <row r="797" spans="30:30" x14ac:dyDescent="0.3">
      <c r="AD797" s="68"/>
    </row>
    <row r="798" spans="30:30" x14ac:dyDescent="0.3">
      <c r="AD798" s="68"/>
    </row>
    <row r="799" spans="30:30" x14ac:dyDescent="0.3">
      <c r="AD799" s="68"/>
    </row>
    <row r="800" spans="30:30" x14ac:dyDescent="0.3">
      <c r="AD800" s="68"/>
    </row>
    <row r="801" spans="30:30" x14ac:dyDescent="0.3">
      <c r="AD801" s="68"/>
    </row>
    <row r="802" spans="30:30" x14ac:dyDescent="0.3">
      <c r="AD802" s="68"/>
    </row>
    <row r="803" spans="30:30" x14ac:dyDescent="0.3">
      <c r="AD803" s="68"/>
    </row>
    <row r="804" spans="30:30" x14ac:dyDescent="0.3">
      <c r="AD804" s="68"/>
    </row>
    <row r="805" spans="30:30" x14ac:dyDescent="0.3">
      <c r="AD805" s="68"/>
    </row>
    <row r="806" spans="30:30" x14ac:dyDescent="0.3">
      <c r="AD806" s="68"/>
    </row>
    <row r="807" spans="30:30" x14ac:dyDescent="0.3">
      <c r="AD807" s="68"/>
    </row>
    <row r="808" spans="30:30" x14ac:dyDescent="0.3">
      <c r="AD808" s="68"/>
    </row>
    <row r="809" spans="30:30" x14ac:dyDescent="0.3">
      <c r="AD809" s="68"/>
    </row>
    <row r="810" spans="30:30" x14ac:dyDescent="0.3">
      <c r="AD810" s="68"/>
    </row>
    <row r="811" spans="30:30" x14ac:dyDescent="0.3">
      <c r="AD811" s="68"/>
    </row>
    <row r="812" spans="30:30" x14ac:dyDescent="0.3">
      <c r="AD812" s="68"/>
    </row>
    <row r="813" spans="30:30" x14ac:dyDescent="0.3">
      <c r="AD813" s="68"/>
    </row>
    <row r="814" spans="30:30" x14ac:dyDescent="0.3">
      <c r="AD814" s="68"/>
    </row>
    <row r="815" spans="30:30" x14ac:dyDescent="0.3">
      <c r="AD815" s="68"/>
    </row>
    <row r="816" spans="30:30" x14ac:dyDescent="0.3">
      <c r="AD816" s="68"/>
    </row>
    <row r="817" spans="30:30" x14ac:dyDescent="0.3">
      <c r="AD817" s="68"/>
    </row>
    <row r="818" spans="30:30" x14ac:dyDescent="0.3">
      <c r="AD818" s="68"/>
    </row>
    <row r="819" spans="30:30" x14ac:dyDescent="0.3">
      <c r="AD819" s="68"/>
    </row>
    <row r="820" spans="30:30" x14ac:dyDescent="0.3">
      <c r="AD820" s="68"/>
    </row>
    <row r="821" spans="30:30" x14ac:dyDescent="0.3">
      <c r="AD821" s="68"/>
    </row>
    <row r="822" spans="30:30" x14ac:dyDescent="0.3">
      <c r="AD822" s="68"/>
    </row>
    <row r="823" spans="30:30" x14ac:dyDescent="0.3">
      <c r="AD823" s="68"/>
    </row>
    <row r="824" spans="30:30" x14ac:dyDescent="0.3">
      <c r="AD824" s="68"/>
    </row>
    <row r="825" spans="30:30" x14ac:dyDescent="0.3">
      <c r="AD825" s="68"/>
    </row>
    <row r="826" spans="30:30" x14ac:dyDescent="0.3">
      <c r="AD826" s="68"/>
    </row>
    <row r="827" spans="30:30" x14ac:dyDescent="0.3">
      <c r="AD827" s="68"/>
    </row>
    <row r="828" spans="30:30" x14ac:dyDescent="0.3">
      <c r="AD828" s="68"/>
    </row>
    <row r="829" spans="30:30" x14ac:dyDescent="0.3">
      <c r="AD829" s="68"/>
    </row>
    <row r="830" spans="30:30" x14ac:dyDescent="0.3">
      <c r="AD830" s="68"/>
    </row>
    <row r="831" spans="30:30" x14ac:dyDescent="0.3">
      <c r="AD831" s="68"/>
    </row>
    <row r="832" spans="30:30" x14ac:dyDescent="0.3">
      <c r="AD832" s="68"/>
    </row>
    <row r="833" spans="30:30" x14ac:dyDescent="0.3">
      <c r="AD833" s="68"/>
    </row>
    <row r="834" spans="30:30" x14ac:dyDescent="0.3">
      <c r="AD834" s="68"/>
    </row>
    <row r="835" spans="30:30" x14ac:dyDescent="0.3">
      <c r="AD835" s="68"/>
    </row>
    <row r="836" spans="30:30" x14ac:dyDescent="0.3">
      <c r="AD836" s="68"/>
    </row>
    <row r="837" spans="30:30" x14ac:dyDescent="0.3">
      <c r="AD837" s="68"/>
    </row>
    <row r="838" spans="30:30" x14ac:dyDescent="0.3">
      <c r="AD838" s="68"/>
    </row>
    <row r="839" spans="30:30" x14ac:dyDescent="0.3">
      <c r="AD839" s="68"/>
    </row>
    <row r="840" spans="30:30" x14ac:dyDescent="0.3">
      <c r="AD840" s="68"/>
    </row>
    <row r="841" spans="30:30" x14ac:dyDescent="0.3">
      <c r="AD841" s="68"/>
    </row>
    <row r="842" spans="30:30" x14ac:dyDescent="0.3">
      <c r="AD842" s="68"/>
    </row>
    <row r="843" spans="30:30" x14ac:dyDescent="0.3">
      <c r="AD843" s="68"/>
    </row>
    <row r="844" spans="30:30" x14ac:dyDescent="0.3">
      <c r="AD844" s="68"/>
    </row>
    <row r="845" spans="30:30" x14ac:dyDescent="0.3">
      <c r="AD845" s="68"/>
    </row>
    <row r="846" spans="30:30" x14ac:dyDescent="0.3">
      <c r="AD846" s="68"/>
    </row>
    <row r="847" spans="30:30" x14ac:dyDescent="0.3">
      <c r="AD847" s="68"/>
    </row>
    <row r="848" spans="30:30" x14ac:dyDescent="0.3">
      <c r="AD848" s="68"/>
    </row>
    <row r="849" spans="30:30" x14ac:dyDescent="0.3">
      <c r="AD849" s="68"/>
    </row>
    <row r="850" spans="30:30" x14ac:dyDescent="0.3">
      <c r="AD850" s="68"/>
    </row>
    <row r="851" spans="30:30" x14ac:dyDescent="0.3">
      <c r="AD851" s="68"/>
    </row>
    <row r="852" spans="30:30" x14ac:dyDescent="0.3">
      <c r="AD852" s="68"/>
    </row>
    <row r="853" spans="30:30" x14ac:dyDescent="0.3">
      <c r="AD853" s="68"/>
    </row>
    <row r="854" spans="30:30" x14ac:dyDescent="0.3">
      <c r="AD854" s="68"/>
    </row>
    <row r="855" spans="30:30" x14ac:dyDescent="0.3">
      <c r="AD855" s="68"/>
    </row>
    <row r="856" spans="30:30" x14ac:dyDescent="0.3">
      <c r="AD856" s="68"/>
    </row>
    <row r="857" spans="30:30" x14ac:dyDescent="0.3">
      <c r="AD857" s="68"/>
    </row>
    <row r="858" spans="30:30" x14ac:dyDescent="0.3">
      <c r="AD858" s="68"/>
    </row>
    <row r="859" spans="30:30" x14ac:dyDescent="0.3">
      <c r="AD859" s="68"/>
    </row>
    <row r="860" spans="30:30" x14ac:dyDescent="0.3">
      <c r="AD860" s="68"/>
    </row>
    <row r="861" spans="30:30" x14ac:dyDescent="0.3">
      <c r="AD861" s="68"/>
    </row>
    <row r="862" spans="30:30" x14ac:dyDescent="0.3">
      <c r="AD862" s="68"/>
    </row>
    <row r="863" spans="30:30" x14ac:dyDescent="0.3">
      <c r="AD863" s="68"/>
    </row>
    <row r="864" spans="30:30" x14ac:dyDescent="0.3">
      <c r="AD864" s="68"/>
    </row>
    <row r="865" spans="30:30" x14ac:dyDescent="0.3">
      <c r="AD865" s="68"/>
    </row>
    <row r="866" spans="30:30" x14ac:dyDescent="0.3">
      <c r="AD866" s="68"/>
    </row>
    <row r="867" spans="30:30" x14ac:dyDescent="0.3">
      <c r="AD867" s="68"/>
    </row>
    <row r="868" spans="30:30" x14ac:dyDescent="0.3">
      <c r="AD868" s="68"/>
    </row>
    <row r="869" spans="30:30" x14ac:dyDescent="0.3">
      <c r="AD869" s="68"/>
    </row>
    <row r="870" spans="30:30" x14ac:dyDescent="0.3">
      <c r="AD870" s="68"/>
    </row>
    <row r="871" spans="30:30" x14ac:dyDescent="0.3">
      <c r="AD871" s="68"/>
    </row>
    <row r="872" spans="30:30" x14ac:dyDescent="0.3">
      <c r="AD872" s="68"/>
    </row>
    <row r="873" spans="30:30" x14ac:dyDescent="0.3">
      <c r="AD873" s="68"/>
    </row>
    <row r="874" spans="30:30" x14ac:dyDescent="0.3">
      <c r="AD874" s="68"/>
    </row>
    <row r="875" spans="30:30" x14ac:dyDescent="0.3">
      <c r="AD875" s="68"/>
    </row>
    <row r="876" spans="30:30" x14ac:dyDescent="0.3">
      <c r="AD876" s="68"/>
    </row>
    <row r="877" spans="30:30" ht="16.8" thickBot="1" x14ac:dyDescent="0.35">
      <c r="AD877" s="85"/>
    </row>
    <row r="878" spans="30:30" ht="16.8" thickTop="1" x14ac:dyDescent="0.3"/>
  </sheetData>
  <sheetProtection algorithmName="SHA-512" hashValue="E5EkR1zerjV4q+So8jf5H5BG8tSqEt86DuMAwESj3k65HBQmMsU08s+Zfu4+W2Q/CBe37GgyXQD4o2qcm5+N3A==" saltValue="o639CkQe535FmvzH/49+3Q==" spinCount="100000" sheet="1" objects="1" scenarios="1" formatCells="0" formatColumns="0" formatRows="0" insertColumns="0" insertRows="0" deleteColumns="0" deleteRows="0"/>
  <mergeCells count="12">
    <mergeCell ref="B16:F16"/>
    <mergeCell ref="Y16:AB16"/>
    <mergeCell ref="H16:M16"/>
    <mergeCell ref="O16:R16"/>
    <mergeCell ref="T16:W16"/>
    <mergeCell ref="F13:AD13"/>
    <mergeCell ref="C3:AD9"/>
    <mergeCell ref="C12:K12"/>
    <mergeCell ref="L12:AD12"/>
    <mergeCell ref="A1:P1"/>
    <mergeCell ref="C11:AD11"/>
    <mergeCell ref="C13:E13"/>
  </mergeCells>
  <phoneticPr fontId="2" type="noConversion"/>
  <dataValidations count="1">
    <dataValidation type="list" allowBlank="1" showInputMessage="1" showErrorMessage="1" sqref="C13:D13 W18 R18 M18 I20:I71 AD25 AF26 C20:C153 F24:F27" xr:uid="{00000000-0002-0000-0200-000000000000}">
      <formula1>"Y,N"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H36"/>
  <sheetViews>
    <sheetView zoomScaleNormal="100" workbookViewId="0">
      <selection activeCell="G14" sqref="G14"/>
    </sheetView>
  </sheetViews>
  <sheetFormatPr defaultRowHeight="16.2" x14ac:dyDescent="0.3"/>
  <cols>
    <col min="1" max="1" width="19.88671875" customWidth="1"/>
    <col min="2" max="2" width="38.6640625" customWidth="1"/>
    <col min="3" max="3" width="17.33203125" customWidth="1"/>
    <col min="4" max="4" width="15.109375" customWidth="1"/>
    <col min="5" max="5" width="14" customWidth="1"/>
    <col min="7" max="7" width="13.88671875" bestFit="1" customWidth="1"/>
    <col min="8" max="8" width="17.44140625" customWidth="1"/>
  </cols>
  <sheetData>
    <row r="1" spans="1:8" ht="45" customHeight="1" x14ac:dyDescent="0.3">
      <c r="A1" s="150" t="str">
        <f>說明與注意事項!B2</f>
        <v>115年度臺中市市運會滑輪溜冰錦標賽</v>
      </c>
      <c r="B1" s="151"/>
      <c r="C1" s="27"/>
      <c r="D1" s="165" t="s">
        <v>35</v>
      </c>
      <c r="E1" s="28"/>
    </row>
    <row r="2" spans="1:8" ht="19.8" x14ac:dyDescent="0.3">
      <c r="A2" s="152" t="s">
        <v>36</v>
      </c>
      <c r="B2" s="153"/>
      <c r="C2" s="29"/>
      <c r="D2" s="166"/>
      <c r="E2" s="30" t="s">
        <v>37</v>
      </c>
      <c r="G2" s="50" t="s">
        <v>76</v>
      </c>
      <c r="H2" s="51" t="s">
        <v>37</v>
      </c>
    </row>
    <row r="3" spans="1:8" ht="19.8" x14ac:dyDescent="0.3">
      <c r="A3" s="152" t="s">
        <v>37</v>
      </c>
      <c r="B3" s="153"/>
      <c r="C3" s="154" t="str">
        <f>"茲收到 " &amp; H2</f>
        <v xml:space="preserve">茲收到 </v>
      </c>
      <c r="D3" s="155"/>
      <c r="E3" s="156"/>
    </row>
    <row r="4" spans="1:8" ht="45" customHeight="1" x14ac:dyDescent="0.3">
      <c r="A4" s="163" t="str">
        <f>說明與注意事項!C4 &amp; " " &amp; 說明與注意事項!E4</f>
        <v xml:space="preserve"> </v>
      </c>
      <c r="B4" s="164"/>
      <c r="C4" s="157" t="str">
        <f>"參加 " &amp; A22</f>
        <v>參加 115年度臺中市市運會滑輪溜冰錦標賽</v>
      </c>
      <c r="D4" s="158"/>
      <c r="E4" s="159"/>
    </row>
    <row r="5" spans="1:8" ht="19.8" x14ac:dyDescent="0.3">
      <c r="A5" s="24" t="s">
        <v>38</v>
      </c>
      <c r="B5" s="24" t="s">
        <v>39</v>
      </c>
      <c r="C5" s="21" t="s">
        <v>40</v>
      </c>
      <c r="D5" s="22">
        <f>B6</f>
        <v>0</v>
      </c>
      <c r="E5" s="23" t="s">
        <v>41</v>
      </c>
    </row>
    <row r="6" spans="1:8" ht="19.8" x14ac:dyDescent="0.3">
      <c r="A6" s="25" t="s">
        <v>42</v>
      </c>
      <c r="B6" s="18">
        <f>IF(H2="", 報名資料!X3, SUMIF(報名資料!Y6:Y303, 收據!H2,報名資料!U6:U303)     )</f>
        <v>0</v>
      </c>
      <c r="C6" s="154"/>
      <c r="D6" s="155"/>
      <c r="E6" s="156"/>
    </row>
    <row r="7" spans="1:8" ht="19.8" x14ac:dyDescent="0.3">
      <c r="A7" s="25" t="s">
        <v>43</v>
      </c>
      <c r="B7" s="18"/>
      <c r="C7" s="154" t="s">
        <v>44</v>
      </c>
      <c r="D7" s="155"/>
      <c r="E7" s="156"/>
    </row>
    <row r="8" spans="1:8" ht="19.8" x14ac:dyDescent="0.3">
      <c r="A8" s="25"/>
      <c r="B8" s="18"/>
      <c r="C8" s="154"/>
      <c r="D8" s="155"/>
      <c r="E8" s="156"/>
    </row>
    <row r="9" spans="1:8" ht="19.8" x14ac:dyDescent="0.3">
      <c r="A9" s="25"/>
      <c r="B9" s="18"/>
      <c r="C9" s="154"/>
      <c r="D9" s="155"/>
      <c r="E9" s="156"/>
    </row>
    <row r="10" spans="1:8" ht="19.8" x14ac:dyDescent="0.3">
      <c r="A10" s="25"/>
      <c r="B10" s="18"/>
      <c r="C10" s="154" t="s">
        <v>48</v>
      </c>
      <c r="D10" s="155"/>
      <c r="E10" s="156"/>
    </row>
    <row r="11" spans="1:8" ht="24.6" x14ac:dyDescent="0.3">
      <c r="A11" s="25"/>
      <c r="B11" s="18"/>
      <c r="C11" s="154" t="s">
        <v>49</v>
      </c>
      <c r="D11" s="155"/>
      <c r="E11" s="156"/>
    </row>
    <row r="12" spans="1:8" ht="19.8" x14ac:dyDescent="0.3">
      <c r="A12" s="25"/>
      <c r="B12" s="18"/>
      <c r="C12" s="154"/>
      <c r="D12" s="155"/>
      <c r="E12" s="156"/>
    </row>
    <row r="13" spans="1:8" ht="19.8" x14ac:dyDescent="0.3">
      <c r="A13" s="25"/>
      <c r="B13" s="19"/>
      <c r="C13" s="154" t="s">
        <v>45</v>
      </c>
      <c r="D13" s="155"/>
      <c r="E13" s="156"/>
    </row>
    <row r="14" spans="1:8" ht="19.8" x14ac:dyDescent="0.3">
      <c r="A14" s="25"/>
      <c r="B14" s="19"/>
      <c r="C14" s="154"/>
      <c r="D14" s="155"/>
      <c r="E14" s="156"/>
    </row>
    <row r="15" spans="1:8" ht="19.8" x14ac:dyDescent="0.3">
      <c r="A15" s="26" t="s">
        <v>46</v>
      </c>
      <c r="B15" s="20">
        <f>B6</f>
        <v>0</v>
      </c>
      <c r="C15" s="160" t="s">
        <v>235</v>
      </c>
      <c r="D15" s="161"/>
      <c r="E15" s="162"/>
    </row>
    <row r="16" spans="1:8" x14ac:dyDescent="0.3">
      <c r="A16" s="16"/>
      <c r="B16" s="16"/>
      <c r="C16" s="16"/>
      <c r="D16" s="16"/>
      <c r="E16" s="16"/>
    </row>
    <row r="17" spans="1:5" x14ac:dyDescent="0.3">
      <c r="A17" s="16"/>
      <c r="B17" s="16"/>
      <c r="C17" s="16"/>
      <c r="D17" s="16"/>
      <c r="E17" s="16"/>
    </row>
    <row r="18" spans="1:5" x14ac:dyDescent="0.3">
      <c r="A18" s="17"/>
      <c r="B18" s="17"/>
      <c r="C18" s="17"/>
      <c r="D18" s="17"/>
      <c r="E18" s="17"/>
    </row>
    <row r="19" spans="1:5" x14ac:dyDescent="0.3">
      <c r="A19" s="16"/>
      <c r="B19" s="16"/>
      <c r="C19" s="16"/>
      <c r="D19" s="16"/>
      <c r="E19" s="16"/>
    </row>
    <row r="20" spans="1:5" x14ac:dyDescent="0.3">
      <c r="A20" s="16"/>
      <c r="B20" s="16"/>
      <c r="C20" s="16"/>
      <c r="D20" s="16"/>
      <c r="E20" s="16"/>
    </row>
    <row r="21" spans="1:5" x14ac:dyDescent="0.3">
      <c r="A21" s="16"/>
      <c r="B21" s="16"/>
      <c r="C21" s="16"/>
      <c r="D21" s="16"/>
      <c r="E21" s="16"/>
    </row>
    <row r="22" spans="1:5" ht="45" customHeight="1" x14ac:dyDescent="0.3">
      <c r="A22" s="150" t="str">
        <f>A1</f>
        <v>115年度臺中市市運會滑輪溜冰錦標賽</v>
      </c>
      <c r="B22" s="151"/>
      <c r="C22" s="27"/>
      <c r="D22" s="165" t="s">
        <v>35</v>
      </c>
      <c r="E22" s="28"/>
    </row>
    <row r="23" spans="1:5" ht="19.8" x14ac:dyDescent="0.3">
      <c r="A23" s="152" t="s">
        <v>47</v>
      </c>
      <c r="B23" s="153"/>
      <c r="C23" s="29"/>
      <c r="D23" s="166"/>
      <c r="E23" s="30" t="s">
        <v>37</v>
      </c>
    </row>
    <row r="24" spans="1:5" ht="19.8" x14ac:dyDescent="0.3">
      <c r="A24" s="152" t="s">
        <v>37</v>
      </c>
      <c r="B24" s="153"/>
      <c r="C24" s="154" t="str">
        <f>C3</f>
        <v xml:space="preserve">茲收到 </v>
      </c>
      <c r="D24" s="155"/>
      <c r="E24" s="156"/>
    </row>
    <row r="25" spans="1:5" ht="45" customHeight="1" x14ac:dyDescent="0.3">
      <c r="A25" s="163" t="str">
        <f>A4</f>
        <v xml:space="preserve"> </v>
      </c>
      <c r="B25" s="164"/>
      <c r="C25" s="157" t="str">
        <f>C4</f>
        <v>參加 115年度臺中市市運會滑輪溜冰錦標賽</v>
      </c>
      <c r="D25" s="158"/>
      <c r="E25" s="159"/>
    </row>
    <row r="26" spans="1:5" ht="19.8" x14ac:dyDescent="0.3">
      <c r="A26" s="24" t="s">
        <v>38</v>
      </c>
      <c r="B26" s="24" t="s">
        <v>39</v>
      </c>
      <c r="C26" s="21" t="s">
        <v>40</v>
      </c>
      <c r="D26" s="22">
        <f>B27</f>
        <v>0</v>
      </c>
      <c r="E26" s="23" t="s">
        <v>41</v>
      </c>
    </row>
    <row r="27" spans="1:5" ht="19.8" x14ac:dyDescent="0.3">
      <c r="A27" s="25" t="s">
        <v>42</v>
      </c>
      <c r="B27" s="18">
        <f>B6</f>
        <v>0</v>
      </c>
      <c r="C27" s="154"/>
      <c r="D27" s="155"/>
      <c r="E27" s="156"/>
    </row>
    <row r="28" spans="1:5" ht="19.8" x14ac:dyDescent="0.3">
      <c r="A28" s="25" t="s">
        <v>43</v>
      </c>
      <c r="B28" s="18"/>
      <c r="C28" s="154" t="s">
        <v>44</v>
      </c>
      <c r="D28" s="155"/>
      <c r="E28" s="156"/>
    </row>
    <row r="29" spans="1:5" ht="19.8" x14ac:dyDescent="0.3">
      <c r="A29" s="25"/>
      <c r="B29" s="18"/>
      <c r="C29" s="154"/>
      <c r="D29" s="155"/>
      <c r="E29" s="156"/>
    </row>
    <row r="30" spans="1:5" ht="19.8" x14ac:dyDescent="0.3">
      <c r="A30" s="25"/>
      <c r="B30" s="18"/>
      <c r="C30" s="154"/>
      <c r="D30" s="155"/>
      <c r="E30" s="156"/>
    </row>
    <row r="31" spans="1:5" ht="19.8" x14ac:dyDescent="0.3">
      <c r="A31" s="25"/>
      <c r="B31" s="18"/>
      <c r="C31" s="154" t="str">
        <f>C10</f>
        <v>台中市體育總會滑輪溜冰委員會</v>
      </c>
      <c r="D31" s="155"/>
      <c r="E31" s="156"/>
    </row>
    <row r="32" spans="1:5" ht="19.8" x14ac:dyDescent="0.3">
      <c r="A32" s="25"/>
      <c r="B32" s="18"/>
      <c r="C32" s="154" t="str">
        <f>C11</f>
        <v xml:space="preserve"> 主任委員　廖 述 嘉</v>
      </c>
      <c r="D32" s="155"/>
      <c r="E32" s="156"/>
    </row>
    <row r="33" spans="1:5" ht="19.8" x14ac:dyDescent="0.3">
      <c r="A33" s="25"/>
      <c r="B33" s="18"/>
      <c r="C33" s="154"/>
      <c r="D33" s="155"/>
      <c r="E33" s="156"/>
    </row>
    <row r="34" spans="1:5" ht="19.8" x14ac:dyDescent="0.3">
      <c r="A34" s="25"/>
      <c r="B34" s="18"/>
      <c r="C34" s="154" t="str">
        <f>C13</f>
        <v xml:space="preserve"> 經手人：</v>
      </c>
      <c r="D34" s="155"/>
      <c r="E34" s="156"/>
    </row>
    <row r="35" spans="1:5" ht="19.8" x14ac:dyDescent="0.3">
      <c r="A35" s="25"/>
      <c r="B35" s="18"/>
      <c r="C35" s="154">
        <f>C14</f>
        <v>0</v>
      </c>
      <c r="D35" s="155"/>
      <c r="E35" s="156"/>
    </row>
    <row r="36" spans="1:5" ht="18" x14ac:dyDescent="0.3">
      <c r="A36" s="26" t="s">
        <v>46</v>
      </c>
      <c r="B36" s="20">
        <f>B27</f>
        <v>0</v>
      </c>
      <c r="C36" s="160" t="str">
        <f>C15</f>
        <v xml:space="preserve"> 中華民國  109  年  4 月  12  日</v>
      </c>
      <c r="D36" s="161"/>
      <c r="E36" s="162"/>
    </row>
  </sheetData>
  <sheetProtection sheet="1" objects="1" scenarios="1" formatCells="0" insertColumns="0" insertRows="0" deleteColumns="0" deleteRows="0"/>
  <mergeCells count="34">
    <mergeCell ref="C14:E14"/>
    <mergeCell ref="D22:D23"/>
    <mergeCell ref="C15:E15"/>
    <mergeCell ref="C6:E6"/>
    <mergeCell ref="C11:E11"/>
    <mergeCell ref="C12:E12"/>
    <mergeCell ref="C13:E13"/>
    <mergeCell ref="C7:E7"/>
    <mergeCell ref="C8:E8"/>
    <mergeCell ref="C9:E9"/>
    <mergeCell ref="A1:B1"/>
    <mergeCell ref="A2:B2"/>
    <mergeCell ref="A4:B4"/>
    <mergeCell ref="A3:B3"/>
    <mergeCell ref="C10:E10"/>
    <mergeCell ref="D1:D2"/>
    <mergeCell ref="C3:E3"/>
    <mergeCell ref="C4:E4"/>
    <mergeCell ref="C36:E36"/>
    <mergeCell ref="A25:B25"/>
    <mergeCell ref="A24:B24"/>
    <mergeCell ref="C27:E27"/>
    <mergeCell ref="C28:E28"/>
    <mergeCell ref="C32:E32"/>
    <mergeCell ref="C29:E29"/>
    <mergeCell ref="C31:E31"/>
    <mergeCell ref="C33:E33"/>
    <mergeCell ref="C34:E34"/>
    <mergeCell ref="C35:E35"/>
    <mergeCell ref="A22:B22"/>
    <mergeCell ref="A23:B23"/>
    <mergeCell ref="C24:E24"/>
    <mergeCell ref="C25:E25"/>
    <mergeCell ref="C30:E30"/>
  </mergeCells>
  <phoneticPr fontId="2" type="noConversion"/>
  <dataValidations count="1">
    <dataValidation type="list" allowBlank="1" showInputMessage="1" showErrorMessage="1" sqref="H2" xr:uid="{00000000-0002-0000-0300-000000000000}">
      <formula1>報名單位列表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9</vt:i4>
      </vt:variant>
    </vt:vector>
  </HeadingPairs>
  <TitlesOfParts>
    <vt:vector size="13" baseType="lpstr">
      <vt:lpstr>說明與注意事項</vt:lpstr>
      <vt:lpstr>報名資料</vt:lpstr>
      <vt:lpstr>設定</vt:lpstr>
      <vt:lpstr>收據</vt:lpstr>
      <vt:lpstr>收據!Print_Area</vt:lpstr>
      <vt:lpstr>花式煞停組別</vt:lpstr>
      <vt:lpstr>花樁年紀別</vt:lpstr>
      <vt:lpstr>是否參加</vt:lpstr>
      <vt:lpstr>教練清單</vt:lpstr>
      <vt:lpstr>速樁組別</vt:lpstr>
      <vt:lpstr>單人花樁組別</vt:lpstr>
      <vt:lpstr>報名單位列表</vt:lpstr>
      <vt:lpstr>縣市清單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Spike</dc:creator>
  <cp:lastModifiedBy>幸瑜 陳</cp:lastModifiedBy>
  <dcterms:created xsi:type="dcterms:W3CDTF">2017-10-12T09:57:09Z</dcterms:created>
  <dcterms:modified xsi:type="dcterms:W3CDTF">2026-04-09T05:52:47Z</dcterms:modified>
</cp:coreProperties>
</file>